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P\Documents\Sprawozdanie 2021\wersja 17.03.2022\"/>
    </mc:Choice>
  </mc:AlternateContent>
  <xr:revisionPtr revIDLastSave="0" documentId="8_{ACF2E869-DDA4-46EC-8758-CEF7C185C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BIORCZ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2" i="2" l="1"/>
  <c r="R71" i="2" l="1"/>
  <c r="R72" i="2" l="1"/>
  <c r="R61" i="2" l="1"/>
  <c r="R55" i="2"/>
  <c r="R52" i="2" s="1"/>
  <c r="R35" i="2" l="1"/>
  <c r="R13" i="2" l="1"/>
  <c r="S53" i="2"/>
  <c r="S52" i="2" s="1"/>
  <c r="S13" i="2"/>
  <c r="J53" i="2" l="1"/>
  <c r="I53" i="2"/>
  <c r="G53" i="2"/>
  <c r="F53" i="2"/>
  <c r="J14" i="2" l="1"/>
  <c r="K14" i="2" s="1"/>
  <c r="H14" i="2"/>
  <c r="I44" i="2" l="1"/>
  <c r="T11" i="2"/>
  <c r="U11" i="2"/>
  <c r="V11" i="2"/>
  <c r="W11" i="2"/>
  <c r="T12" i="2"/>
  <c r="U12" i="2"/>
  <c r="V12" i="2"/>
  <c r="W12" i="2"/>
  <c r="T14" i="2"/>
  <c r="U14" i="2"/>
  <c r="V14" i="2"/>
  <c r="W14" i="2"/>
  <c r="T15" i="2"/>
  <c r="U15" i="2"/>
  <c r="V15" i="2"/>
  <c r="W15" i="2"/>
  <c r="T16" i="2"/>
  <c r="U16" i="2"/>
  <c r="V16" i="2"/>
  <c r="W16" i="2"/>
  <c r="T17" i="2"/>
  <c r="U17" i="2"/>
  <c r="V17" i="2"/>
  <c r="W17" i="2"/>
  <c r="T18" i="2"/>
  <c r="U18" i="2"/>
  <c r="V18" i="2"/>
  <c r="W18" i="2"/>
  <c r="T19" i="2"/>
  <c r="U19" i="2"/>
  <c r="V19" i="2"/>
  <c r="W19" i="2"/>
  <c r="T20" i="2"/>
  <c r="U20" i="2"/>
  <c r="V20" i="2"/>
  <c r="W20" i="2"/>
  <c r="T23" i="2"/>
  <c r="U23" i="2"/>
  <c r="V23" i="2"/>
  <c r="W23" i="2"/>
  <c r="T25" i="2"/>
  <c r="U25" i="2"/>
  <c r="V25" i="2"/>
  <c r="W25" i="2"/>
  <c r="T26" i="2"/>
  <c r="U26" i="2"/>
  <c r="V26" i="2"/>
  <c r="W26" i="2"/>
  <c r="T27" i="2"/>
  <c r="U27" i="2"/>
  <c r="V27" i="2"/>
  <c r="W27" i="2"/>
  <c r="T30" i="2"/>
  <c r="U30" i="2"/>
  <c r="V30" i="2"/>
  <c r="W30" i="2"/>
  <c r="T31" i="2"/>
  <c r="U31" i="2"/>
  <c r="V31" i="2"/>
  <c r="W31" i="2"/>
  <c r="T34" i="2"/>
  <c r="U34" i="2"/>
  <c r="V34" i="2"/>
  <c r="W34" i="2"/>
  <c r="T36" i="2"/>
  <c r="U36" i="2"/>
  <c r="V36" i="2"/>
  <c r="W36" i="2"/>
  <c r="T37" i="2"/>
  <c r="U37" i="2"/>
  <c r="V37" i="2"/>
  <c r="W37" i="2"/>
  <c r="T38" i="2"/>
  <c r="U38" i="2"/>
  <c r="V38" i="2"/>
  <c r="W38" i="2"/>
  <c r="T39" i="2"/>
  <c r="U39" i="2"/>
  <c r="V39" i="2"/>
  <c r="W39" i="2"/>
  <c r="T40" i="2"/>
  <c r="U40" i="2"/>
  <c r="V40" i="2"/>
  <c r="W40" i="2"/>
  <c r="T43" i="2"/>
  <c r="U43" i="2"/>
  <c r="V43" i="2"/>
  <c r="W43" i="2"/>
  <c r="T45" i="2"/>
  <c r="U45" i="2"/>
  <c r="V45" i="2"/>
  <c r="W45" i="2"/>
  <c r="T46" i="2"/>
  <c r="U46" i="2"/>
  <c r="V46" i="2"/>
  <c r="W46" i="2"/>
  <c r="T47" i="2"/>
  <c r="U47" i="2"/>
  <c r="V47" i="2"/>
  <c r="W47" i="2"/>
  <c r="T50" i="2"/>
  <c r="U50" i="2"/>
  <c r="V50" i="2"/>
  <c r="W50" i="2"/>
  <c r="T51" i="2"/>
  <c r="U51" i="2"/>
  <c r="V51" i="2"/>
  <c r="W51" i="2"/>
  <c r="T54" i="2"/>
  <c r="U54" i="2"/>
  <c r="V54" i="2"/>
  <c r="W54" i="2"/>
  <c r="T56" i="2"/>
  <c r="U56" i="2"/>
  <c r="V56" i="2"/>
  <c r="W56" i="2"/>
  <c r="T57" i="2"/>
  <c r="U57" i="2"/>
  <c r="V57" i="2"/>
  <c r="W57" i="2"/>
  <c r="T58" i="2"/>
  <c r="U58" i="2"/>
  <c r="V58" i="2"/>
  <c r="W58" i="2"/>
  <c r="T59" i="2"/>
  <c r="U59" i="2"/>
  <c r="V59" i="2"/>
  <c r="T60" i="2"/>
  <c r="U60" i="2"/>
  <c r="V60" i="2"/>
  <c r="W60" i="2"/>
  <c r="T62" i="2"/>
  <c r="U62" i="2"/>
  <c r="V62" i="2"/>
  <c r="W62" i="2"/>
  <c r="T63" i="2"/>
  <c r="U63" i="2"/>
  <c r="V63" i="2"/>
  <c r="W63" i="2"/>
  <c r="T64" i="2"/>
  <c r="U64" i="2"/>
  <c r="V64" i="2"/>
  <c r="W64" i="2"/>
  <c r="T65" i="2"/>
  <c r="U65" i="2"/>
  <c r="V65" i="2"/>
  <c r="W65" i="2"/>
  <c r="T66" i="2"/>
  <c r="U66" i="2"/>
  <c r="V66" i="2"/>
  <c r="W66" i="2"/>
  <c r="T67" i="2"/>
  <c r="U67" i="2"/>
  <c r="V67" i="2"/>
  <c r="W67" i="2"/>
  <c r="T71" i="2"/>
  <c r="U71" i="2"/>
  <c r="V71" i="2"/>
  <c r="W71" i="2"/>
  <c r="I61" i="2"/>
  <c r="G72" i="2" l="1"/>
  <c r="I72" i="2"/>
  <c r="J72" i="2"/>
  <c r="L72" i="2"/>
  <c r="M72" i="2"/>
  <c r="N72" i="2" s="1"/>
  <c r="O72" i="2"/>
  <c r="P72" i="2"/>
  <c r="F72" i="2"/>
  <c r="W72" i="2" l="1"/>
  <c r="H72" i="2"/>
  <c r="T72" i="2"/>
  <c r="U72" i="2"/>
  <c r="V72" i="2"/>
  <c r="K72" i="2"/>
  <c r="Q72" i="2"/>
  <c r="Q11" i="2"/>
  <c r="Q20" i="2"/>
  <c r="Q23" i="2"/>
  <c r="Q27" i="2"/>
  <c r="Q34" i="2"/>
  <c r="Q43" i="2"/>
  <c r="Q47" i="2"/>
  <c r="Q51" i="2"/>
  <c r="Q54" i="2"/>
  <c r="N11" i="2"/>
  <c r="N20" i="2"/>
  <c r="N23" i="2"/>
  <c r="N27" i="2"/>
  <c r="N34" i="2"/>
  <c r="N43" i="2"/>
  <c r="N47" i="2"/>
  <c r="N51" i="2"/>
  <c r="N54" i="2"/>
  <c r="K12" i="2"/>
  <c r="K16" i="2"/>
  <c r="K20" i="2"/>
  <c r="K30" i="2"/>
  <c r="K31" i="2"/>
  <c r="K36" i="2"/>
  <c r="K38" i="2"/>
  <c r="K45" i="2"/>
  <c r="K50" i="2"/>
  <c r="K51" i="2"/>
  <c r="K56" i="2"/>
  <c r="K58" i="2"/>
  <c r="K60" i="2"/>
  <c r="K62" i="2"/>
  <c r="H12" i="2"/>
  <c r="H16" i="2"/>
  <c r="H20" i="2"/>
  <c r="H30" i="2"/>
  <c r="H31" i="2"/>
  <c r="H36" i="2"/>
  <c r="H38" i="2"/>
  <c r="H45" i="2"/>
  <c r="H50" i="2"/>
  <c r="H51" i="2"/>
  <c r="H56" i="2"/>
  <c r="H58" i="2"/>
  <c r="H60" i="2"/>
  <c r="H62" i="2"/>
  <c r="M22" i="2" l="1"/>
  <c r="O22" i="2"/>
  <c r="M61" i="2" l="1"/>
  <c r="O61" i="2"/>
  <c r="U61" i="2" s="1"/>
  <c r="P61" i="2"/>
  <c r="L61" i="2"/>
  <c r="M55" i="2"/>
  <c r="O55" i="2"/>
  <c r="P55" i="2"/>
  <c r="L55" i="2"/>
  <c r="M53" i="2"/>
  <c r="V53" i="2" s="1"/>
  <c r="O53" i="2"/>
  <c r="P53" i="2"/>
  <c r="W53" i="2" s="1"/>
  <c r="L53" i="2"/>
  <c r="T53" i="2" s="1"/>
  <c r="G55" i="2"/>
  <c r="V55" i="2" s="1"/>
  <c r="I55" i="2"/>
  <c r="J55" i="2"/>
  <c r="W55" i="2" s="1"/>
  <c r="G49" i="2"/>
  <c r="I49" i="2"/>
  <c r="J49" i="2"/>
  <c r="L49" i="2"/>
  <c r="L48" i="2" s="1"/>
  <c r="M49" i="2"/>
  <c r="M48" i="2" s="1"/>
  <c r="O49" i="2"/>
  <c r="O48" i="2" s="1"/>
  <c r="P49" i="2"/>
  <c r="P48" i="2" s="1"/>
  <c r="R49" i="2"/>
  <c r="R48" i="2" s="1"/>
  <c r="S49" i="2"/>
  <c r="S48" i="2" s="1"/>
  <c r="G44" i="2"/>
  <c r="J44" i="2"/>
  <c r="L44" i="2"/>
  <c r="M44" i="2"/>
  <c r="O44" i="2"/>
  <c r="U44" i="2" s="1"/>
  <c r="P44" i="2"/>
  <c r="R44" i="2"/>
  <c r="S44" i="2"/>
  <c r="G42" i="2"/>
  <c r="I42" i="2"/>
  <c r="J42" i="2"/>
  <c r="L42" i="2"/>
  <c r="M42" i="2"/>
  <c r="O42" i="2"/>
  <c r="P42" i="2"/>
  <c r="P41" i="2" s="1"/>
  <c r="R42" i="2"/>
  <c r="S42" i="2"/>
  <c r="F42" i="2"/>
  <c r="G35" i="2"/>
  <c r="I35" i="2"/>
  <c r="J35" i="2"/>
  <c r="L35" i="2"/>
  <c r="M35" i="2"/>
  <c r="O35" i="2"/>
  <c r="P35" i="2"/>
  <c r="S35" i="2"/>
  <c r="G33" i="2"/>
  <c r="I33" i="2"/>
  <c r="J33" i="2"/>
  <c r="L33" i="2"/>
  <c r="L32" i="2" s="1"/>
  <c r="M33" i="2"/>
  <c r="O33" i="2"/>
  <c r="P33" i="2"/>
  <c r="R33" i="2"/>
  <c r="S33" i="2"/>
  <c r="F33" i="2"/>
  <c r="G29" i="2"/>
  <c r="I29" i="2"/>
  <c r="J29" i="2"/>
  <c r="L29" i="2"/>
  <c r="L28" i="2" s="1"/>
  <c r="M29" i="2"/>
  <c r="M28" i="2" s="1"/>
  <c r="O29" i="2"/>
  <c r="O28" i="2" s="1"/>
  <c r="P29" i="2"/>
  <c r="P28" i="2" s="1"/>
  <c r="R29" i="2"/>
  <c r="R28" i="2" s="1"/>
  <c r="S29" i="2"/>
  <c r="S28" i="2" s="1"/>
  <c r="G24" i="2"/>
  <c r="I24" i="2"/>
  <c r="J24" i="2"/>
  <c r="L24" i="2"/>
  <c r="M24" i="2"/>
  <c r="O24" i="2"/>
  <c r="O21" i="2" s="1"/>
  <c r="P24" i="2"/>
  <c r="W24" i="2" s="1"/>
  <c r="R24" i="2"/>
  <c r="S24" i="2"/>
  <c r="F24" i="2"/>
  <c r="G22" i="2"/>
  <c r="V22" i="2" s="1"/>
  <c r="I22" i="2"/>
  <c r="J22" i="2"/>
  <c r="L22" i="2"/>
  <c r="N22" i="2" s="1"/>
  <c r="P22" i="2"/>
  <c r="Q22" i="2" s="1"/>
  <c r="R22" i="2"/>
  <c r="S22" i="2"/>
  <c r="S21" i="2" s="1"/>
  <c r="F22" i="2"/>
  <c r="G13" i="2"/>
  <c r="I13" i="2"/>
  <c r="J13" i="2"/>
  <c r="L13" i="2"/>
  <c r="M13" i="2"/>
  <c r="O13" i="2"/>
  <c r="P13" i="2"/>
  <c r="G10" i="2"/>
  <c r="I10" i="2"/>
  <c r="J10" i="2"/>
  <c r="L10" i="2"/>
  <c r="M10" i="2"/>
  <c r="O10" i="2"/>
  <c r="P10" i="2"/>
  <c r="R10" i="2"/>
  <c r="R69" i="2" s="1"/>
  <c r="S10" i="2"/>
  <c r="F49" i="2"/>
  <c r="G61" i="2"/>
  <c r="V61" i="2" s="1"/>
  <c r="J61" i="2"/>
  <c r="F61" i="2"/>
  <c r="F55" i="2"/>
  <c r="F44" i="2"/>
  <c r="F35" i="2"/>
  <c r="F29" i="2"/>
  <c r="F28" i="2" s="1"/>
  <c r="T28" i="2" s="1"/>
  <c r="F13" i="2"/>
  <c r="F10" i="2"/>
  <c r="M70" i="2" l="1"/>
  <c r="N48" i="2"/>
  <c r="T24" i="2"/>
  <c r="T42" i="2"/>
  <c r="U42" i="2"/>
  <c r="T33" i="2"/>
  <c r="S70" i="2"/>
  <c r="K61" i="2"/>
  <c r="W61" i="2"/>
  <c r="W33" i="2"/>
  <c r="V49" i="2"/>
  <c r="T55" i="2"/>
  <c r="F52" i="2"/>
  <c r="F48" i="2"/>
  <c r="T48" i="2" s="1"/>
  <c r="T49" i="2"/>
  <c r="U10" i="2"/>
  <c r="W13" i="2"/>
  <c r="W22" i="2"/>
  <c r="V24" i="2"/>
  <c r="S32" i="2"/>
  <c r="V33" i="2"/>
  <c r="U35" i="2"/>
  <c r="G41" i="2"/>
  <c r="V42" i="2"/>
  <c r="V44" i="2"/>
  <c r="Q48" i="2"/>
  <c r="W49" i="2"/>
  <c r="I52" i="2"/>
  <c r="U55" i="2"/>
  <c r="O52" i="2"/>
  <c r="U53" i="2"/>
  <c r="W42" i="2"/>
  <c r="T29" i="2"/>
  <c r="W10" i="2"/>
  <c r="L70" i="2"/>
  <c r="T22" i="2"/>
  <c r="U24" i="2"/>
  <c r="W29" i="2"/>
  <c r="U33" i="2"/>
  <c r="T10" i="2"/>
  <c r="T61" i="2"/>
  <c r="V10" i="2"/>
  <c r="I21" i="2"/>
  <c r="U21" i="2" s="1"/>
  <c r="U22" i="2"/>
  <c r="V29" i="2"/>
  <c r="V35" i="2"/>
  <c r="I48" i="2"/>
  <c r="U48" i="2" s="1"/>
  <c r="U49" i="2"/>
  <c r="F41" i="2"/>
  <c r="T44" i="2"/>
  <c r="R70" i="2"/>
  <c r="R32" i="2"/>
  <c r="J32" i="2"/>
  <c r="K35" i="2"/>
  <c r="W35" i="2"/>
  <c r="U13" i="2"/>
  <c r="T13" i="2"/>
  <c r="V13" i="2"/>
  <c r="K44" i="2"/>
  <c r="W44" i="2"/>
  <c r="P70" i="2"/>
  <c r="F32" i="2"/>
  <c r="T32" i="2" s="1"/>
  <c r="T35" i="2"/>
  <c r="I70" i="2"/>
  <c r="I32" i="2"/>
  <c r="I28" i="2"/>
  <c r="U28" i="2" s="1"/>
  <c r="U29" i="2"/>
  <c r="I69" i="2"/>
  <c r="I9" i="2"/>
  <c r="H35" i="2"/>
  <c r="Q42" i="2"/>
  <c r="P52" i="2"/>
  <c r="Q53" i="2"/>
  <c r="J28" i="2"/>
  <c r="K29" i="2"/>
  <c r="G48" i="2"/>
  <c r="H49" i="2"/>
  <c r="G69" i="2"/>
  <c r="H10" i="2"/>
  <c r="G9" i="2"/>
  <c r="O9" i="2"/>
  <c r="O69" i="2"/>
  <c r="S9" i="2"/>
  <c r="J70" i="2"/>
  <c r="K13" i="2"/>
  <c r="J41" i="2"/>
  <c r="W41" i="2" s="1"/>
  <c r="M41" i="2"/>
  <c r="N42" i="2"/>
  <c r="J52" i="2"/>
  <c r="K55" i="2"/>
  <c r="M52" i="2"/>
  <c r="N53" i="2"/>
  <c r="M69" i="2"/>
  <c r="N10" i="2"/>
  <c r="F21" i="2"/>
  <c r="G28" i="2"/>
  <c r="H29" i="2"/>
  <c r="P32" i="2"/>
  <c r="Q33" i="2"/>
  <c r="G32" i="2"/>
  <c r="H44" i="2"/>
  <c r="L9" i="2"/>
  <c r="L69" i="2"/>
  <c r="S41" i="2"/>
  <c r="O41" i="2"/>
  <c r="Q41" i="2" s="1"/>
  <c r="G52" i="2"/>
  <c r="H55" i="2"/>
  <c r="P9" i="2"/>
  <c r="P69" i="2"/>
  <c r="Q10" i="2"/>
  <c r="F69" i="2"/>
  <c r="T69" i="2" s="1"/>
  <c r="F9" i="2"/>
  <c r="G70" i="2"/>
  <c r="H13" i="2"/>
  <c r="F70" i="2"/>
  <c r="T70" i="2" s="1"/>
  <c r="S69" i="2"/>
  <c r="J9" i="2"/>
  <c r="J69" i="2"/>
  <c r="K10" i="2"/>
  <c r="O70" i="2"/>
  <c r="R9" i="2"/>
  <c r="M32" i="2"/>
  <c r="N32" i="2" s="1"/>
  <c r="N33" i="2"/>
  <c r="R41" i="2"/>
  <c r="I41" i="2"/>
  <c r="J48" i="2"/>
  <c r="K49" i="2"/>
  <c r="L52" i="2"/>
  <c r="H61" i="2"/>
  <c r="J21" i="2"/>
  <c r="R21" i="2"/>
  <c r="M9" i="2"/>
  <c r="P21" i="2"/>
  <c r="M21" i="2"/>
  <c r="G21" i="2"/>
  <c r="L21" i="2"/>
  <c r="L41" i="2"/>
  <c r="O32" i="2"/>
  <c r="V21" i="2" l="1"/>
  <c r="T21" i="2"/>
  <c r="W32" i="2"/>
  <c r="U41" i="2"/>
  <c r="V41" i="2"/>
  <c r="N69" i="2"/>
  <c r="U32" i="2"/>
  <c r="Q52" i="2"/>
  <c r="K28" i="2"/>
  <c r="W28" i="2"/>
  <c r="H28" i="2"/>
  <c r="V28" i="2"/>
  <c r="T52" i="2"/>
  <c r="K52" i="2"/>
  <c r="W52" i="2"/>
  <c r="V69" i="2"/>
  <c r="H48" i="2"/>
  <c r="V48" i="2"/>
  <c r="T41" i="2"/>
  <c r="N21" i="2"/>
  <c r="K48" i="2"/>
  <c r="W48" i="2"/>
  <c r="W69" i="2"/>
  <c r="H52" i="2"/>
  <c r="V52" i="2"/>
  <c r="H41" i="2"/>
  <c r="U69" i="2"/>
  <c r="U52" i="2"/>
  <c r="H32" i="2"/>
  <c r="V32" i="2"/>
  <c r="U70" i="2"/>
  <c r="U9" i="2"/>
  <c r="T9" i="2"/>
  <c r="W9" i="2"/>
  <c r="V9" i="2"/>
  <c r="W70" i="2"/>
  <c r="H70" i="2"/>
  <c r="V70" i="2"/>
  <c r="Q21" i="2"/>
  <c r="W21" i="2"/>
  <c r="F68" i="2"/>
  <c r="K70" i="2"/>
  <c r="K32" i="2"/>
  <c r="K69" i="2"/>
  <c r="S68" i="2"/>
  <c r="N41" i="2"/>
  <c r="J68" i="2"/>
  <c r="K9" i="2"/>
  <c r="Q32" i="2"/>
  <c r="K41" i="2"/>
  <c r="O68" i="2"/>
  <c r="M68" i="2"/>
  <c r="N9" i="2"/>
  <c r="R68" i="2"/>
  <c r="Q69" i="2"/>
  <c r="N52" i="2"/>
  <c r="G68" i="2"/>
  <c r="H9" i="2"/>
  <c r="P68" i="2"/>
  <c r="Q9" i="2"/>
  <c r="L68" i="2"/>
  <c r="I68" i="2"/>
  <c r="H69" i="2"/>
  <c r="U68" i="2" l="1"/>
  <c r="T68" i="2"/>
  <c r="V68" i="2"/>
  <c r="Q68" i="2"/>
  <c r="W68" i="2"/>
  <c r="H68" i="2"/>
  <c r="N68" i="2"/>
  <c r="K68" i="2"/>
</calcChain>
</file>

<file path=xl/sharedStrings.xml><?xml version="1.0" encoding="utf-8"?>
<sst xmlns="http://schemas.openxmlformats.org/spreadsheetml/2006/main" count="182" uniqueCount="125">
  <si>
    <t>Lp.</t>
  </si>
  <si>
    <t>pożyczki</t>
  </si>
  <si>
    <t>Ogólnopolski program regeneracji środowiskowej gleb poprzez ich wapnowanie</t>
  </si>
  <si>
    <t xml:space="preserve">zawartych umów </t>
  </si>
  <si>
    <t>złożonych wniosków</t>
  </si>
  <si>
    <t>[szt.]</t>
  </si>
  <si>
    <t>liczba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</si>
  <si>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</si>
  <si>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</si>
  <si>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</si>
  <si>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</si>
  <si>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</si>
  <si>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</si>
  <si>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</si>
  <si>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</si>
  <si>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</si>
  <si>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[%]</t>
  </si>
  <si>
    <t>9.</t>
  </si>
  <si>
    <t>10.</t>
  </si>
  <si>
    <t>11.</t>
  </si>
  <si>
    <t>12.</t>
  </si>
  <si>
    <t>13.</t>
  </si>
  <si>
    <t>14.</t>
  </si>
  <si>
    <t>Pożyczki</t>
  </si>
  <si>
    <t>intensywność (7/6)</t>
  </si>
  <si>
    <t>intensywność (13/12)</t>
  </si>
  <si>
    <t xml:space="preserve">Dofinansowanie w ramach dziedzin, programów i przedsięwzięć indywidualnych </t>
  </si>
  <si>
    <t>intensywność (10/9)</t>
  </si>
  <si>
    <t>Wypłacone dofinasowanie</t>
  </si>
  <si>
    <t>dotacje</t>
  </si>
  <si>
    <t>15.</t>
  </si>
  <si>
    <t>16.</t>
  </si>
  <si>
    <t>regionalne - środki WFOŚiGW</t>
  </si>
  <si>
    <t xml:space="preserve">indywidualne - środki WFOŚiGW </t>
  </si>
  <si>
    <t>intensywność (4/3)</t>
  </si>
  <si>
    <t xml:space="preserve">krajowe </t>
  </si>
  <si>
    <t>w tym środki WFOŚiGW</t>
  </si>
  <si>
    <t>OCHRONA POWIETRZA</t>
  </si>
  <si>
    <t>OCHRONA WÓD</t>
  </si>
  <si>
    <t>OCHRONA PRZYRODY</t>
  </si>
  <si>
    <t>OCHRONA POWIERZCHNI ZIEMI</t>
  </si>
  <si>
    <t>GOSPODARKA WODNA</t>
  </si>
  <si>
    <t>EDUKACJA EKOLOGICZNA</t>
  </si>
  <si>
    <t>POWAŻNE AWARIE</t>
  </si>
  <si>
    <t>MONITORING</t>
  </si>
  <si>
    <t>POZOSTAŁE</t>
  </si>
  <si>
    <t>OGÓŁEM DZIEDZINY</t>
  </si>
  <si>
    <t xml:space="preserve">w tym środki WFOŚiGW </t>
  </si>
  <si>
    <r>
      <rPr>
        <b/>
        <sz val="11"/>
        <rFont val="Calibri"/>
        <family val="2"/>
        <charset val="238"/>
        <scheme val="minor"/>
      </rPr>
      <t>regionalne</t>
    </r>
    <r>
      <rPr>
        <sz val="11"/>
        <rFont val="Calibri"/>
        <family val="2"/>
        <charset val="238"/>
        <scheme val="minor"/>
      </rPr>
      <t xml:space="preserve"> - środki WFOŚiGW </t>
    </r>
  </si>
  <si>
    <r>
      <rPr>
        <b/>
        <sz val="11"/>
        <rFont val="Calibri"/>
        <family val="2"/>
        <charset val="238"/>
        <scheme val="minor"/>
      </rPr>
      <t>indywidualne</t>
    </r>
    <r>
      <rPr>
        <sz val="11"/>
        <rFont val="Calibri"/>
        <family val="2"/>
        <charset val="238"/>
        <scheme val="minor"/>
      </rPr>
      <t xml:space="preserve"> - środki WFOŚiGW </t>
    </r>
  </si>
  <si>
    <t>1.1</t>
  </si>
  <si>
    <t>1.2</t>
  </si>
  <si>
    <t>1.3</t>
  </si>
  <si>
    <t xml:space="preserve">Dotacje i przekazanie środków dla PJB </t>
  </si>
  <si>
    <t>1.1.1</t>
  </si>
  <si>
    <t>1.1.2</t>
  </si>
  <si>
    <t>1.2.1</t>
  </si>
  <si>
    <t>1.2.2</t>
  </si>
  <si>
    <t>2.1</t>
  </si>
  <si>
    <t>2.1.1</t>
  </si>
  <si>
    <t>2.2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</si>
  <si>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</si>
  <si>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</si>
  <si>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</si>
  <si>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</si>
  <si>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</si>
  <si>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</si>
  <si>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</si>
  <si>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</si>
  <si>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</si>
  <si>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7.1</t>
  </si>
  <si>
    <t>7.2</t>
  </si>
  <si>
    <t>8.1</t>
  </si>
  <si>
    <t>9.1</t>
  </si>
  <si>
    <t>9.2</t>
  </si>
  <si>
    <t>2.2.1</t>
  </si>
  <si>
    <t>3.1.1</t>
  </si>
  <si>
    <t>4.1.1</t>
  </si>
  <si>
    <t>4.2.1</t>
  </si>
  <si>
    <t>4.2.2</t>
  </si>
  <si>
    <t>5.1.1</t>
  </si>
  <si>
    <t>6.1.1</t>
  </si>
  <si>
    <t>7.1.1</t>
  </si>
  <si>
    <t>7.2.1</t>
  </si>
  <si>
    <t>9.1.1</t>
  </si>
  <si>
    <t>[tys.zł]</t>
  </si>
  <si>
    <t>1.2.1.1</t>
  </si>
  <si>
    <t>1.2.2.1</t>
  </si>
  <si>
    <t>2.2.1.1</t>
  </si>
  <si>
    <t>4.2.1.1</t>
  </si>
  <si>
    <t>4.2.2.1</t>
  </si>
  <si>
    <t>7.2.1.1</t>
  </si>
  <si>
    <t>9.1.1.1</t>
  </si>
  <si>
    <t>Czyste Powietrze*</t>
  </si>
  <si>
    <t>2.3</t>
  </si>
  <si>
    <t>Ogólnopolski program finansowania służb ratowniczych. Część 2</t>
  </si>
  <si>
    <t>Ogólnopolski program finansowania służb ratowniczych. Część 1</t>
  </si>
  <si>
    <t>Ogólnopolski program finansowania usuwania wyrobów zawierających azbest</t>
  </si>
  <si>
    <t>Ogólnopolski program gospodarki wodno-ściekowej poza granicami aglomeracji ujętych w KPOŚK</t>
  </si>
  <si>
    <t>Załącznik nr 2</t>
  </si>
  <si>
    <t>Zestawienie wniosków i wartości dofinansowań w roku 2021</t>
  </si>
  <si>
    <t>EKO - KLIMAT - woda, powietrze, ziemia</t>
  </si>
  <si>
    <t>Ochrona Przyrody 2021</t>
  </si>
  <si>
    <t>Agroenergia</t>
  </si>
  <si>
    <t>Edukacja Ekologiczna 2021</t>
  </si>
  <si>
    <t>5.3</t>
  </si>
  <si>
    <t>5.2.1</t>
  </si>
  <si>
    <t>5.2.1.1</t>
  </si>
  <si>
    <t>Moja Woda????</t>
  </si>
  <si>
    <t>7.3</t>
  </si>
  <si>
    <t>7.2.2</t>
  </si>
  <si>
    <t>7.2.2.1</t>
  </si>
  <si>
    <t>9.2.1</t>
  </si>
  <si>
    <t>9.3</t>
  </si>
  <si>
    <t>WNIOSKI</t>
  </si>
  <si>
    <t>ilość</t>
  </si>
  <si>
    <t>UMOWY</t>
  </si>
  <si>
    <t>ROBOCZE</t>
  </si>
  <si>
    <t>* umowy pożyczkowe z Czystego Powietrza dla wniosków złożonych w 2020 roku</t>
  </si>
  <si>
    <t xml:space="preserve"> </t>
  </si>
  <si>
    <t>1.2.3</t>
  </si>
  <si>
    <t>1.2.3.1</t>
  </si>
  <si>
    <t>EKO-Strażak 2021</t>
  </si>
  <si>
    <t>Zmniejszenie zużycia energii w budownictwie</t>
  </si>
  <si>
    <t xml:space="preserve">Moja Woda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</si>
</sst>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,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40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0" applyNumberFormat="1" applyFont="1" applyFill="1" applyBorder="1"/>
    <xf numFmtId="0" fontId="4" fillId="0" borderId="1" xfId="0" applyFont="1" applyFill="1" applyBorder="1" applyAlignment="1"/>
    <xf numFmtId="3" fontId="5" fillId="2" borderId="1" xfId="0" applyNumberFormat="1" applyFont="1" applyFill="1" applyBorder="1"/>
    <xf numFmtId="0" fontId="2" fillId="0" borderId="0" xfId="0" applyFont="1" applyFill="1"/>
    <xf numFmtId="9" fontId="5" fillId="2" borderId="1" xfId="0" applyNumberFormat="1" applyFont="1" applyFill="1" applyBorder="1"/>
    <xf numFmtId="9" fontId="5" fillId="0" borderId="1" xfId="0" applyNumberFormat="1" applyFont="1" applyFill="1" applyBorder="1"/>
    <xf numFmtId="4" fontId="0" fillId="0" borderId="0" xfId="0" applyNumberFormat="1" applyFill="1"/>
    <xf numFmtId="3" fontId="4" fillId="2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/>
    <xf numFmtId="0" fontId="7" fillId="0" borderId="0" xfId="0" applyFont="1" applyAlignment="1">
      <alignment horizontal="left" vertical="center" indent="10"/>
    </xf>
    <xf numFmtId="0" fontId="4" fillId="5" borderId="1" xfId="0" applyFont="1" applyFill="1" applyBorder="1"/>
    <xf numFmtId="3" fontId="4" fillId="5" borderId="1" xfId="0" applyNumberFormat="1" applyFont="1" applyFill="1" applyBorder="1"/>
    <xf numFmtId="4" fontId="4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5" fillId="5" borderId="6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0" fillId="0" borderId="9" xfId="0" applyFill="1" applyBorder="1"/>
    <xf numFmtId="0" fontId="0" fillId="0" borderId="10" xfId="0" applyFill="1" applyBorder="1"/>
    <xf numFmtId="3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3" fontId="4" fillId="0" borderId="6" xfId="0" applyNumberFormat="1" applyFont="1" applyFill="1" applyBorder="1"/>
    <xf numFmtId="3" fontId="4" fillId="5" borderId="6" xfId="0" applyNumberFormat="1" applyFont="1" applyFill="1" applyBorder="1"/>
    <xf numFmtId="3" fontId="4" fillId="4" borderId="6" xfId="0" applyNumberFormat="1" applyFont="1" applyFill="1" applyBorder="1"/>
    <xf numFmtId="9" fontId="5" fillId="0" borderId="7" xfId="0" applyNumberFormat="1" applyFont="1" applyFill="1" applyBorder="1"/>
    <xf numFmtId="9" fontId="5" fillId="2" borderId="7" xfId="0" applyNumberFormat="1" applyFont="1" applyFill="1" applyBorder="1"/>
    <xf numFmtId="3" fontId="0" fillId="0" borderId="9" xfId="0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3" fontId="5" fillId="0" borderId="1" xfId="0" applyNumberFormat="1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3" fontId="5" fillId="5" borderId="7" xfId="0" applyNumberFormat="1" applyFont="1" applyFill="1" applyBorder="1"/>
    <xf numFmtId="9" fontId="5" fillId="5" borderId="1" xfId="0" applyNumberFormat="1" applyFont="1" applyFill="1" applyBorder="1"/>
    <xf numFmtId="9" fontId="5" fillId="5" borderId="7" xfId="0" applyNumberFormat="1" applyFont="1" applyFill="1" applyBorder="1"/>
    <xf numFmtId="4" fontId="0" fillId="3" borderId="0" xfId="0" applyNumberFormat="1" applyFill="1"/>
    <xf numFmtId="4" fontId="4" fillId="2" borderId="6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9" fontId="5" fillId="6" borderId="1" xfId="0" applyNumberFormat="1" applyFont="1" applyFill="1" applyBorder="1"/>
    <xf numFmtId="9" fontId="5" fillId="6" borderId="7" xfId="0" applyNumberFormat="1" applyFont="1" applyFill="1" applyBorder="1"/>
    <xf numFmtId="9" fontId="5" fillId="2" borderId="6" xfId="0" applyNumberFormat="1" applyFont="1" applyFill="1" applyBorder="1"/>
    <xf numFmtId="9" fontId="5" fillId="0" borderId="6" xfId="0" applyNumberFormat="1" applyFont="1" applyFill="1" applyBorder="1"/>
    <xf numFmtId="9" fontId="5" fillId="4" borderId="6" xfId="0" applyNumberFormat="1" applyFont="1" applyFill="1" applyBorder="1"/>
    <xf numFmtId="9" fontId="5" fillId="0" borderId="9" xfId="0" applyNumberFormat="1" applyFont="1" applyFill="1" applyBorder="1"/>
    <xf numFmtId="1" fontId="0" fillId="0" borderId="0" xfId="0" applyNumberFormat="1" applyFill="1"/>
    <xf numFmtId="4" fontId="2" fillId="0" borderId="1" xfId="0" applyNumberFormat="1" applyFont="1" applyFill="1" applyBorder="1"/>
    <xf numFmtId="1" fontId="2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" fontId="2" fillId="2" borderId="1" xfId="0" applyNumberFormat="1" applyFont="1" applyFill="1" applyBorder="1"/>
    <xf numFmtId="164" fontId="5" fillId="2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3" applyNumberFormat="1" applyFont="1" applyFill="1" applyBorder="1" applyAlignment="1">
      <alignment horizontal="right" vertical="center" wrapText="1" inden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164" fontId="5" fillId="5" borderId="1" xfId="0" applyNumberFormat="1" applyFont="1" applyFill="1" applyBorder="1"/>
    <xf numFmtId="164" fontId="4" fillId="5" borderId="1" xfId="0" applyNumberFormat="1" applyFont="1" applyFill="1" applyBorder="1"/>
    <xf numFmtId="164" fontId="5" fillId="2" borderId="6" xfId="0" applyNumberFormat="1" applyFont="1" applyFill="1" applyBorder="1"/>
    <xf numFmtId="164" fontId="4" fillId="0" borderId="6" xfId="0" applyNumberFormat="1" applyFont="1" applyFill="1" applyBorder="1"/>
    <xf numFmtId="164" fontId="0" fillId="0" borderId="9" xfId="0" applyNumberFormat="1" applyFont="1" applyFill="1" applyBorder="1"/>
    <xf numFmtId="164" fontId="4" fillId="0" borderId="2" xfId="0" applyNumberFormat="1" applyFont="1" applyFill="1" applyBorder="1"/>
    <xf numFmtId="164" fontId="5" fillId="5" borderId="6" xfId="0" applyNumberFormat="1" applyFont="1" applyFill="1" applyBorder="1"/>
    <xf numFmtId="164" fontId="4" fillId="5" borderId="6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3" fontId="2" fillId="2" borderId="15" xfId="0" applyNumberFormat="1" applyFont="1" applyFill="1" applyBorder="1"/>
    <xf numFmtId="3" fontId="2" fillId="0" borderId="15" xfId="0" applyNumberFormat="1" applyFont="1" applyFill="1" applyBorder="1"/>
    <xf numFmtId="4" fontId="4" fillId="2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164" fontId="5" fillId="2" borderId="7" xfId="0" applyNumberFormat="1" applyFont="1" applyFill="1" applyBorder="1"/>
    <xf numFmtId="164" fontId="4" fillId="0" borderId="7" xfId="0" applyNumberFormat="1" applyFont="1" applyFill="1" applyBorder="1"/>
    <xf numFmtId="164" fontId="4" fillId="0" borderId="16" xfId="0" applyNumberFormat="1" applyFont="1" applyFill="1" applyBorder="1"/>
    <xf numFmtId="164" fontId="5" fillId="5" borderId="7" xfId="0" applyNumberFormat="1" applyFont="1" applyFill="1" applyBorder="1"/>
    <xf numFmtId="164" fontId="4" fillId="5" borderId="7" xfId="0" applyNumberFormat="1" applyFont="1" applyFill="1" applyBorder="1"/>
    <xf numFmtId="164" fontId="5" fillId="2" borderId="16" xfId="0" applyNumberFormat="1" applyFont="1" applyFill="1" applyBorder="1"/>
    <xf numFmtId="164" fontId="4" fillId="3" borderId="7" xfId="0" applyNumberFormat="1" applyFont="1" applyFill="1" applyBorder="1"/>
    <xf numFmtId="164" fontId="0" fillId="0" borderId="17" xfId="0" applyNumberFormat="1" applyFont="1" applyFill="1" applyBorder="1"/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" fontId="4" fillId="2" borderId="15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Normalny 6" xfId="3" xr:uid="{00000000-0005-0000-0000-000002000000}"/>
    <cellStyle name="Walutow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="80" zoomScaleNormal="80" workbookViewId="0">
      <pane ySplit="8" topLeftCell="A30" activePane="bottomLeft" state="frozen"/>
      <selection pane="bottomLeft" activeCell="X46" sqref="X46"/>
    </sheetView>
  </sheetViews>
  <sheetFormatPr defaultColWidth="9.109375" defaultRowHeight="14.4" x14ac:dyDescent="0.3"/>
  <cols>
    <col min="1" max="1" width="3.5546875" style="1" customWidth="1"/>
    <col min="2" max="2" width="4.6640625" style="1" customWidth="1"/>
    <col min="3" max="3" width="6.33203125" style="1" customWidth="1"/>
    <col min="4" max="4" width="6.6640625" style="1" customWidth="1"/>
    <col min="5" max="5" width="39.88671875" style="1" customWidth="1"/>
    <col min="6" max="7" width="14.6640625" style="2" customWidth="1"/>
    <col min="8" max="8" width="14.6640625" style="1" customWidth="1"/>
    <col min="9" max="10" width="15.6640625" style="11" customWidth="1"/>
    <col min="11" max="11" width="14.6640625" style="1" customWidth="1"/>
    <col min="12" max="13" width="14.6640625" style="2" customWidth="1"/>
    <col min="14" max="14" width="14.6640625" style="1" customWidth="1"/>
    <col min="15" max="16" width="14.6640625" style="11" customWidth="1"/>
    <col min="17" max="17" width="14.6640625" style="1" customWidth="1"/>
    <col min="18" max="19" width="15.6640625" style="11" customWidth="1"/>
    <col min="20" max="20" width="14.109375" style="1" hidden="1" customWidth="1"/>
    <col min="21" max="21" width="15.33203125" style="1" hidden="1" customWidth="1"/>
    <col min="22" max="22" width="11.88671875" style="54" hidden="1" customWidth="1"/>
    <col min="23" max="23" width="14.5546875" style="1" hidden="1" customWidth="1"/>
    <col min="24" max="26" width="9.109375" style="1" customWidth="1"/>
    <col min="27" max="16384" width="9.109375" style="1"/>
  </cols>
  <sheetData>
    <row r="1" spans="1:23" ht="15" thickBot="1" x14ac:dyDescent="0.35">
      <c r="S1" s="45" t="s">
        <v>99</v>
      </c>
    </row>
    <row r="2" spans="1:23" ht="18.600000000000001" thickBot="1" x14ac:dyDescent="0.4">
      <c r="A2" s="101" t="s">
        <v>100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</row>
    <row r="3" spans="1:23" ht="15" customHeight="1" x14ac:dyDescent="0.3">
      <c r="A3" s="133" t="s">
        <v>0</v>
      </c>
      <c r="B3" s="123" t="s">
        <v>26</v>
      </c>
      <c r="C3" s="123"/>
      <c r="D3" s="123"/>
      <c r="E3" s="124"/>
      <c r="F3" s="137" t="s">
        <v>53</v>
      </c>
      <c r="G3" s="138"/>
      <c r="H3" s="138"/>
      <c r="I3" s="138"/>
      <c r="J3" s="138"/>
      <c r="K3" s="139"/>
      <c r="L3" s="137" t="s">
        <v>23</v>
      </c>
      <c r="M3" s="138"/>
      <c r="N3" s="138"/>
      <c r="O3" s="138"/>
      <c r="P3" s="138"/>
      <c r="Q3" s="139"/>
      <c r="R3" s="110" t="s">
        <v>28</v>
      </c>
      <c r="S3" s="111"/>
    </row>
    <row r="4" spans="1:23" ht="14.4" customHeight="1" x14ac:dyDescent="0.3">
      <c r="A4" s="134"/>
      <c r="B4" s="118"/>
      <c r="C4" s="118"/>
      <c r="D4" s="118"/>
      <c r="E4" s="120"/>
      <c r="F4" s="135" t="s">
        <v>6</v>
      </c>
      <c r="G4" s="136"/>
      <c r="H4" s="118" t="s">
        <v>34</v>
      </c>
      <c r="I4" s="136" t="s">
        <v>7</v>
      </c>
      <c r="J4" s="136"/>
      <c r="K4" s="120" t="s">
        <v>24</v>
      </c>
      <c r="L4" s="135" t="s">
        <v>6</v>
      </c>
      <c r="M4" s="136"/>
      <c r="N4" s="118" t="s">
        <v>27</v>
      </c>
      <c r="O4" s="136" t="s">
        <v>7</v>
      </c>
      <c r="P4" s="136"/>
      <c r="Q4" s="120" t="s">
        <v>25</v>
      </c>
      <c r="R4" s="112"/>
      <c r="S4" s="113"/>
    </row>
    <row r="5" spans="1:23" ht="30" customHeight="1" x14ac:dyDescent="0.3">
      <c r="A5" s="134"/>
      <c r="B5" s="118"/>
      <c r="C5" s="118"/>
      <c r="D5" s="118"/>
      <c r="E5" s="120"/>
      <c r="F5" s="116" t="s">
        <v>4</v>
      </c>
      <c r="G5" s="117" t="s">
        <v>3</v>
      </c>
      <c r="H5" s="118"/>
      <c r="I5" s="119" t="s">
        <v>4</v>
      </c>
      <c r="J5" s="119" t="s">
        <v>3</v>
      </c>
      <c r="K5" s="120"/>
      <c r="L5" s="116" t="s">
        <v>4</v>
      </c>
      <c r="M5" s="117" t="s">
        <v>3</v>
      </c>
      <c r="N5" s="118"/>
      <c r="O5" s="119" t="s">
        <v>4</v>
      </c>
      <c r="P5" s="119" t="s">
        <v>3</v>
      </c>
      <c r="Q5" s="120"/>
      <c r="R5" s="114" t="s">
        <v>29</v>
      </c>
      <c r="S5" s="115" t="s">
        <v>1</v>
      </c>
    </row>
    <row r="6" spans="1:23" x14ac:dyDescent="0.3">
      <c r="A6" s="134"/>
      <c r="B6" s="118"/>
      <c r="C6" s="118"/>
      <c r="D6" s="118"/>
      <c r="E6" s="120"/>
      <c r="F6" s="116"/>
      <c r="G6" s="117"/>
      <c r="H6" s="118"/>
      <c r="I6" s="119"/>
      <c r="J6" s="119"/>
      <c r="K6" s="120"/>
      <c r="L6" s="116"/>
      <c r="M6" s="117"/>
      <c r="N6" s="118"/>
      <c r="O6" s="119"/>
      <c r="P6" s="119"/>
      <c r="Q6" s="120"/>
      <c r="R6" s="114"/>
      <c r="S6" s="115"/>
      <c r="T6" s="93" t="s">
        <v>117</v>
      </c>
      <c r="U6" s="94"/>
      <c r="V6" s="94"/>
      <c r="W6" s="94"/>
    </row>
    <row r="7" spans="1:23" x14ac:dyDescent="0.3">
      <c r="A7" s="134"/>
      <c r="B7" s="118"/>
      <c r="C7" s="118"/>
      <c r="D7" s="118"/>
      <c r="E7" s="120"/>
      <c r="F7" s="27" t="s">
        <v>5</v>
      </c>
      <c r="G7" s="12" t="s">
        <v>5</v>
      </c>
      <c r="H7" s="75" t="s">
        <v>16</v>
      </c>
      <c r="I7" s="79" t="s">
        <v>85</v>
      </c>
      <c r="J7" s="79" t="s">
        <v>85</v>
      </c>
      <c r="K7" s="28" t="s">
        <v>16</v>
      </c>
      <c r="L7" s="27" t="s">
        <v>5</v>
      </c>
      <c r="M7" s="12" t="s">
        <v>5</v>
      </c>
      <c r="N7" s="75" t="s">
        <v>16</v>
      </c>
      <c r="O7" s="79" t="s">
        <v>85</v>
      </c>
      <c r="P7" s="79" t="s">
        <v>85</v>
      </c>
      <c r="Q7" s="28" t="s">
        <v>16</v>
      </c>
      <c r="R7" s="46" t="s">
        <v>85</v>
      </c>
      <c r="S7" s="83" t="s">
        <v>85</v>
      </c>
      <c r="T7" s="106" t="s">
        <v>114</v>
      </c>
      <c r="U7" s="107"/>
      <c r="V7" s="107" t="s">
        <v>116</v>
      </c>
      <c r="W7" s="107"/>
    </row>
    <row r="8" spans="1:23" x14ac:dyDescent="0.3">
      <c r="A8" s="18" t="s">
        <v>8</v>
      </c>
      <c r="B8" s="125" t="s">
        <v>9</v>
      </c>
      <c r="C8" s="125"/>
      <c r="D8" s="125"/>
      <c r="E8" s="126"/>
      <c r="F8" s="29" t="s">
        <v>10</v>
      </c>
      <c r="G8" s="3" t="s">
        <v>11</v>
      </c>
      <c r="H8" s="77" t="s">
        <v>12</v>
      </c>
      <c r="I8" s="17" t="s">
        <v>13</v>
      </c>
      <c r="J8" s="17" t="s">
        <v>14</v>
      </c>
      <c r="K8" s="78" t="s">
        <v>15</v>
      </c>
      <c r="L8" s="29" t="s">
        <v>17</v>
      </c>
      <c r="M8" s="3" t="s">
        <v>18</v>
      </c>
      <c r="N8" s="77" t="s">
        <v>19</v>
      </c>
      <c r="O8" s="17" t="s">
        <v>20</v>
      </c>
      <c r="P8" s="17" t="s">
        <v>21</v>
      </c>
      <c r="Q8" s="78" t="s">
        <v>22</v>
      </c>
      <c r="R8" s="47" t="s">
        <v>30</v>
      </c>
      <c r="S8" s="84" t="s">
        <v>31</v>
      </c>
      <c r="T8" s="80" t="s">
        <v>115</v>
      </c>
      <c r="U8" s="17" t="s">
        <v>7</v>
      </c>
      <c r="V8" s="57" t="s">
        <v>115</v>
      </c>
      <c r="W8" s="17" t="s">
        <v>7</v>
      </c>
    </row>
    <row r="9" spans="1:23" s="8" customFormat="1" x14ac:dyDescent="0.3">
      <c r="A9" s="19">
        <v>1</v>
      </c>
      <c r="B9" s="104" t="s">
        <v>37</v>
      </c>
      <c r="C9" s="104"/>
      <c r="D9" s="104"/>
      <c r="E9" s="105"/>
      <c r="F9" s="30">
        <f>F10+F13+F20</f>
        <v>10873</v>
      </c>
      <c r="G9" s="7">
        <f>G10+G13+G20</f>
        <v>8327</v>
      </c>
      <c r="H9" s="9">
        <f>G9/F9</f>
        <v>0.76584199392991814</v>
      </c>
      <c r="I9" s="60">
        <f>I10+I13+I20</f>
        <v>166786770.26999998</v>
      </c>
      <c r="J9" s="60">
        <f t="shared" ref="J9:S9" si="0">J10+J13+J20</f>
        <v>124893590.08000001</v>
      </c>
      <c r="K9" s="35">
        <f>J9/I9</f>
        <v>0.74882192321260321</v>
      </c>
      <c r="L9" s="30">
        <f t="shared" si="0"/>
        <v>51</v>
      </c>
      <c r="M9" s="7">
        <f t="shared" si="0"/>
        <v>36</v>
      </c>
      <c r="N9" s="9">
        <f>M9/L9</f>
        <v>0.70588235294117652</v>
      </c>
      <c r="O9" s="60">
        <f t="shared" si="0"/>
        <v>12842011.739999998</v>
      </c>
      <c r="P9" s="60">
        <f t="shared" si="0"/>
        <v>10964475.75</v>
      </c>
      <c r="Q9" s="35">
        <f>P9/O9</f>
        <v>0.85379736228149572</v>
      </c>
      <c r="R9" s="68">
        <f t="shared" si="0"/>
        <v>68339077.959999993</v>
      </c>
      <c r="S9" s="85">
        <f t="shared" si="0"/>
        <v>11469267.859999999</v>
      </c>
      <c r="T9" s="81">
        <f>F9+L9</f>
        <v>10924</v>
      </c>
      <c r="U9" s="58">
        <f>I9+O9</f>
        <v>179628782.00999999</v>
      </c>
      <c r="V9" s="59">
        <f>G9+M9</f>
        <v>8363</v>
      </c>
      <c r="W9" s="58">
        <f>J9+P9</f>
        <v>135858065.83000001</v>
      </c>
    </row>
    <row r="10" spans="1:23" x14ac:dyDescent="0.3">
      <c r="A10" s="20"/>
      <c r="B10" s="4" t="s">
        <v>50</v>
      </c>
      <c r="C10" s="121" t="s">
        <v>48</v>
      </c>
      <c r="D10" s="121"/>
      <c r="E10" s="122"/>
      <c r="F10" s="31">
        <f t="shared" ref="F10:S10" si="1">SUM(F11:F12)</f>
        <v>43</v>
      </c>
      <c r="G10" s="5">
        <f t="shared" si="1"/>
        <v>41</v>
      </c>
      <c r="H10" s="10">
        <f t="shared" ref="H10:H62" si="2">G10/F10</f>
        <v>0.95348837209302328</v>
      </c>
      <c r="I10" s="61">
        <f t="shared" si="1"/>
        <v>555531.68000000005</v>
      </c>
      <c r="J10" s="61">
        <f t="shared" si="1"/>
        <v>515531.68</v>
      </c>
      <c r="K10" s="34">
        <f t="shared" ref="K10:K62" si="3">J10/I10</f>
        <v>0.9279969055950148</v>
      </c>
      <c r="L10" s="31">
        <f t="shared" si="1"/>
        <v>48</v>
      </c>
      <c r="M10" s="5">
        <f t="shared" si="1"/>
        <v>31</v>
      </c>
      <c r="N10" s="10">
        <f t="shared" ref="N10:N54" si="4">M10/L10</f>
        <v>0.64583333333333337</v>
      </c>
      <c r="O10" s="61">
        <f t="shared" si="1"/>
        <v>9130693.7799999993</v>
      </c>
      <c r="P10" s="61">
        <f t="shared" si="1"/>
        <v>8155454.6699999999</v>
      </c>
      <c r="Q10" s="34">
        <f t="shared" ref="Q10:Q54" si="5">P10/O10</f>
        <v>0.89319112725736383</v>
      </c>
      <c r="R10" s="69">
        <f t="shared" si="1"/>
        <v>511708.77</v>
      </c>
      <c r="S10" s="86">
        <f t="shared" si="1"/>
        <v>7100502.9299999997</v>
      </c>
      <c r="T10" s="82">
        <f t="shared" ref="T10:T72" si="6">F10+L10</f>
        <v>91</v>
      </c>
      <c r="U10" s="55">
        <f t="shared" ref="U10:U72" si="7">I10+O10</f>
        <v>9686225.459999999</v>
      </c>
      <c r="V10" s="56">
        <f t="shared" ref="V10:V72" si="8">G10+M10</f>
        <v>72</v>
      </c>
      <c r="W10" s="55">
        <f t="shared" ref="W10:W72" si="9">J10+P10</f>
        <v>8670986.3499999996</v>
      </c>
    </row>
    <row r="11" spans="1:23" x14ac:dyDescent="0.3">
      <c r="A11" s="20"/>
      <c r="B11" s="4"/>
      <c r="C11" s="4" t="s">
        <v>54</v>
      </c>
      <c r="D11" s="121" t="s">
        <v>101</v>
      </c>
      <c r="E11" s="122"/>
      <c r="F11" s="31">
        <v>0</v>
      </c>
      <c r="G11" s="5">
        <v>0</v>
      </c>
      <c r="H11" s="10">
        <v>0</v>
      </c>
      <c r="I11" s="61">
        <v>0</v>
      </c>
      <c r="J11" s="61">
        <v>0</v>
      </c>
      <c r="K11" s="34">
        <v>0</v>
      </c>
      <c r="L11" s="31">
        <v>48</v>
      </c>
      <c r="M11" s="5">
        <v>31</v>
      </c>
      <c r="N11" s="10">
        <f t="shared" si="4"/>
        <v>0.64583333333333337</v>
      </c>
      <c r="O11" s="61">
        <v>9130693.7799999993</v>
      </c>
      <c r="P11" s="61">
        <v>8155454.6699999999</v>
      </c>
      <c r="Q11" s="34">
        <f t="shared" si="5"/>
        <v>0.89319112725736383</v>
      </c>
      <c r="R11" s="69">
        <v>0</v>
      </c>
      <c r="S11" s="86">
        <v>7100502.9299999997</v>
      </c>
      <c r="T11" s="82">
        <f t="shared" si="6"/>
        <v>48</v>
      </c>
      <c r="U11" s="55">
        <f t="shared" si="7"/>
        <v>9130693.7799999993</v>
      </c>
      <c r="V11" s="56">
        <f t="shared" si="8"/>
        <v>31</v>
      </c>
      <c r="W11" s="55">
        <f t="shared" si="9"/>
        <v>8155454.6699999999</v>
      </c>
    </row>
    <row r="12" spans="1:23" x14ac:dyDescent="0.3">
      <c r="A12" s="20"/>
      <c r="B12" s="4"/>
      <c r="C12" s="4" t="s">
        <v>55</v>
      </c>
      <c r="D12" s="95" t="s">
        <v>122</v>
      </c>
      <c r="E12" s="96"/>
      <c r="F12" s="31">
        <v>43</v>
      </c>
      <c r="G12" s="5">
        <v>41</v>
      </c>
      <c r="H12" s="10">
        <f t="shared" si="2"/>
        <v>0.95348837209302328</v>
      </c>
      <c r="I12" s="61">
        <v>555531.68000000005</v>
      </c>
      <c r="J12" s="61">
        <v>515531.68</v>
      </c>
      <c r="K12" s="34">
        <f t="shared" si="3"/>
        <v>0.9279969055950148</v>
      </c>
      <c r="L12" s="31">
        <v>0</v>
      </c>
      <c r="M12" s="5">
        <v>0</v>
      </c>
      <c r="N12" s="10">
        <v>0</v>
      </c>
      <c r="O12" s="61">
        <v>0</v>
      </c>
      <c r="P12" s="61">
        <v>0</v>
      </c>
      <c r="Q12" s="34">
        <v>0</v>
      </c>
      <c r="R12" s="69">
        <v>511708.77</v>
      </c>
      <c r="S12" s="86">
        <v>0</v>
      </c>
      <c r="T12" s="82">
        <f t="shared" si="6"/>
        <v>43</v>
      </c>
      <c r="U12" s="55">
        <f t="shared" si="7"/>
        <v>555531.68000000005</v>
      </c>
      <c r="V12" s="56">
        <f t="shared" si="8"/>
        <v>41</v>
      </c>
      <c r="W12" s="55">
        <f t="shared" si="9"/>
        <v>515531.68</v>
      </c>
    </row>
    <row r="13" spans="1:23" x14ac:dyDescent="0.3">
      <c r="A13" s="20"/>
      <c r="B13" s="4" t="s">
        <v>51</v>
      </c>
      <c r="C13" s="97" t="s">
        <v>35</v>
      </c>
      <c r="D13" s="97"/>
      <c r="E13" s="98"/>
      <c r="F13" s="31">
        <f>SUM(F14:F19)</f>
        <v>10815</v>
      </c>
      <c r="G13" s="5">
        <f t="shared" ref="G13:P13" si="10">SUM(G14:G19)</f>
        <v>8281</v>
      </c>
      <c r="H13" s="10">
        <f t="shared" si="2"/>
        <v>0.76569579288025891</v>
      </c>
      <c r="I13" s="61">
        <f t="shared" si="10"/>
        <v>162929826.63999999</v>
      </c>
      <c r="J13" s="61">
        <f t="shared" si="10"/>
        <v>123894858</v>
      </c>
      <c r="K13" s="34">
        <f t="shared" si="3"/>
        <v>0.76041852222521955</v>
      </c>
      <c r="L13" s="31">
        <f t="shared" si="10"/>
        <v>0</v>
      </c>
      <c r="M13" s="5">
        <f t="shared" si="10"/>
        <v>2</v>
      </c>
      <c r="N13" s="10">
        <v>0</v>
      </c>
      <c r="O13" s="61">
        <f t="shared" si="10"/>
        <v>0</v>
      </c>
      <c r="P13" s="61">
        <f t="shared" si="10"/>
        <v>71500</v>
      </c>
      <c r="Q13" s="34">
        <v>0</v>
      </c>
      <c r="R13" s="71">
        <f>R14+R16+R18</f>
        <v>67344168.789999992</v>
      </c>
      <c r="S13" s="86">
        <f>S14+S16+S18</f>
        <v>2568764.9299999997</v>
      </c>
      <c r="T13" s="82">
        <f t="shared" si="6"/>
        <v>10815</v>
      </c>
      <c r="U13" s="55">
        <f t="shared" si="7"/>
        <v>162929826.63999999</v>
      </c>
      <c r="V13" s="56">
        <f t="shared" si="8"/>
        <v>8283</v>
      </c>
      <c r="W13" s="55">
        <f t="shared" si="9"/>
        <v>123966358</v>
      </c>
    </row>
    <row r="14" spans="1:23" x14ac:dyDescent="0.3">
      <c r="A14" s="20"/>
      <c r="B14" s="4"/>
      <c r="C14" s="4" t="s">
        <v>56</v>
      </c>
      <c r="D14" s="121" t="s">
        <v>93</v>
      </c>
      <c r="E14" s="122"/>
      <c r="F14" s="5">
        <v>10746</v>
      </c>
      <c r="G14" s="5">
        <v>8281</v>
      </c>
      <c r="H14" s="10">
        <f t="shared" si="2"/>
        <v>0.77061232086357712</v>
      </c>
      <c r="I14" s="62">
        <v>161930893.81999999</v>
      </c>
      <c r="J14" s="62">
        <f>123588372.14-71500+377985.86</f>
        <v>123894858</v>
      </c>
      <c r="K14" s="34">
        <f t="shared" si="3"/>
        <v>0.76510945550464082</v>
      </c>
      <c r="L14" s="31">
        <v>0</v>
      </c>
      <c r="M14" s="5">
        <v>2</v>
      </c>
      <c r="N14" s="10">
        <v>0</v>
      </c>
      <c r="O14" s="61">
        <v>0</v>
      </c>
      <c r="P14" s="61">
        <v>71500</v>
      </c>
      <c r="Q14" s="34">
        <v>0</v>
      </c>
      <c r="R14" s="69">
        <v>65971247.789999999</v>
      </c>
      <c r="S14" s="86">
        <v>1407457.69</v>
      </c>
      <c r="T14" s="82">
        <f t="shared" si="6"/>
        <v>10746</v>
      </c>
      <c r="U14" s="55">
        <f t="shared" si="7"/>
        <v>161930893.81999999</v>
      </c>
      <c r="V14" s="56">
        <f t="shared" si="8"/>
        <v>8283</v>
      </c>
      <c r="W14" s="55">
        <f t="shared" si="9"/>
        <v>123966358</v>
      </c>
    </row>
    <row r="15" spans="1:23" x14ac:dyDescent="0.3">
      <c r="A15" s="20"/>
      <c r="B15" s="4"/>
      <c r="C15" s="4"/>
      <c r="D15" s="6" t="s">
        <v>86</v>
      </c>
      <c r="E15" s="21" t="s">
        <v>36</v>
      </c>
      <c r="F15" s="33"/>
      <c r="G15" s="13"/>
      <c r="H15" s="48"/>
      <c r="I15" s="63"/>
      <c r="J15" s="63"/>
      <c r="K15" s="49"/>
      <c r="L15" s="33"/>
      <c r="M15" s="13"/>
      <c r="N15" s="48"/>
      <c r="O15" s="63"/>
      <c r="P15" s="63"/>
      <c r="Q15" s="49"/>
      <c r="R15" s="69">
        <v>776903.29</v>
      </c>
      <c r="S15" s="86">
        <v>1407457.69</v>
      </c>
      <c r="T15" s="82">
        <f t="shared" si="6"/>
        <v>0</v>
      </c>
      <c r="U15" s="55">
        <f t="shared" si="7"/>
        <v>0</v>
      </c>
      <c r="V15" s="56">
        <f t="shared" si="8"/>
        <v>0</v>
      </c>
      <c r="W15" s="55">
        <f t="shared" si="9"/>
        <v>0</v>
      </c>
    </row>
    <row r="16" spans="1:23" x14ac:dyDescent="0.3">
      <c r="A16" s="20"/>
      <c r="B16" s="4"/>
      <c r="C16" s="4" t="s">
        <v>57</v>
      </c>
      <c r="D16" s="131" t="s">
        <v>103</v>
      </c>
      <c r="E16" s="132"/>
      <c r="F16" s="31">
        <v>69</v>
      </c>
      <c r="G16" s="5">
        <v>0</v>
      </c>
      <c r="H16" s="10">
        <f t="shared" si="2"/>
        <v>0</v>
      </c>
      <c r="I16" s="61">
        <v>998932.82</v>
      </c>
      <c r="J16" s="61">
        <v>0</v>
      </c>
      <c r="K16" s="34">
        <f t="shared" si="3"/>
        <v>0</v>
      </c>
      <c r="L16" s="31">
        <v>0</v>
      </c>
      <c r="M16" s="5">
        <v>0</v>
      </c>
      <c r="N16" s="10">
        <v>0</v>
      </c>
      <c r="O16" s="61">
        <v>0</v>
      </c>
      <c r="P16" s="61">
        <v>0</v>
      </c>
      <c r="Q16" s="34">
        <v>0</v>
      </c>
      <c r="R16" s="69">
        <v>0</v>
      </c>
      <c r="S16" s="86">
        <v>0</v>
      </c>
      <c r="T16" s="82">
        <f t="shared" si="6"/>
        <v>69</v>
      </c>
      <c r="U16" s="55">
        <f t="shared" si="7"/>
        <v>998932.82</v>
      </c>
      <c r="V16" s="56">
        <f t="shared" si="8"/>
        <v>0</v>
      </c>
      <c r="W16" s="55">
        <f t="shared" si="9"/>
        <v>0</v>
      </c>
    </row>
    <row r="17" spans="1:23" x14ac:dyDescent="0.3">
      <c r="A17" s="20"/>
      <c r="B17" s="4"/>
      <c r="C17" s="4"/>
      <c r="D17" s="6" t="s">
        <v>87</v>
      </c>
      <c r="E17" s="21" t="s">
        <v>36</v>
      </c>
      <c r="F17" s="33"/>
      <c r="G17" s="13"/>
      <c r="H17" s="48"/>
      <c r="I17" s="63"/>
      <c r="J17" s="63"/>
      <c r="K17" s="49"/>
      <c r="L17" s="33"/>
      <c r="M17" s="13"/>
      <c r="N17" s="48"/>
      <c r="O17" s="63"/>
      <c r="P17" s="63"/>
      <c r="Q17" s="49"/>
      <c r="R17" s="69">
        <v>0</v>
      </c>
      <c r="S17" s="86">
        <v>0</v>
      </c>
      <c r="T17" s="82">
        <f t="shared" si="6"/>
        <v>0</v>
      </c>
      <c r="U17" s="55">
        <f t="shared" si="7"/>
        <v>0</v>
      </c>
      <c r="V17" s="56">
        <f t="shared" si="8"/>
        <v>0</v>
      </c>
      <c r="W17" s="55">
        <f t="shared" si="9"/>
        <v>0</v>
      </c>
    </row>
    <row r="18" spans="1:23" ht="14.25" customHeight="1" x14ac:dyDescent="0.3">
      <c r="A18" s="20"/>
      <c r="B18" s="4"/>
      <c r="C18" s="4" t="s">
        <v>120</v>
      </c>
      <c r="D18" s="121" t="s">
        <v>123</v>
      </c>
      <c r="E18" s="122"/>
      <c r="F18" s="31">
        <v>0</v>
      </c>
      <c r="G18" s="5">
        <v>0</v>
      </c>
      <c r="H18" s="10">
        <v>0</v>
      </c>
      <c r="I18" s="61">
        <v>0</v>
      </c>
      <c r="J18" s="61">
        <v>0</v>
      </c>
      <c r="K18" s="34">
        <v>0</v>
      </c>
      <c r="L18" s="31">
        <v>0</v>
      </c>
      <c r="M18" s="5">
        <v>0</v>
      </c>
      <c r="N18" s="10">
        <v>0</v>
      </c>
      <c r="O18" s="61">
        <v>0</v>
      </c>
      <c r="P18" s="61">
        <v>0</v>
      </c>
      <c r="Q18" s="34">
        <v>0</v>
      </c>
      <c r="R18" s="69">
        <v>1372921</v>
      </c>
      <c r="S18" s="86">
        <v>1161307.24</v>
      </c>
      <c r="T18" s="82">
        <f t="shared" si="6"/>
        <v>0</v>
      </c>
      <c r="U18" s="55">
        <f t="shared" si="7"/>
        <v>0</v>
      </c>
      <c r="V18" s="56">
        <f t="shared" si="8"/>
        <v>0</v>
      </c>
      <c r="W18" s="55">
        <f t="shared" si="9"/>
        <v>0</v>
      </c>
    </row>
    <row r="19" spans="1:23" x14ac:dyDescent="0.3">
      <c r="A19" s="20"/>
      <c r="B19" s="4"/>
      <c r="C19" s="4"/>
      <c r="D19" s="6" t="s">
        <v>121</v>
      </c>
      <c r="E19" s="21" t="s">
        <v>36</v>
      </c>
      <c r="F19" s="33"/>
      <c r="G19" s="13"/>
      <c r="H19" s="48"/>
      <c r="I19" s="63"/>
      <c r="J19" s="63"/>
      <c r="K19" s="49"/>
      <c r="L19" s="33"/>
      <c r="M19" s="13"/>
      <c r="N19" s="48"/>
      <c r="O19" s="63"/>
      <c r="P19" s="63"/>
      <c r="Q19" s="49"/>
      <c r="R19" s="69">
        <v>0</v>
      </c>
      <c r="S19" s="86">
        <v>1161307.24</v>
      </c>
      <c r="T19" s="82">
        <f t="shared" si="6"/>
        <v>0</v>
      </c>
      <c r="U19" s="55">
        <f t="shared" si="7"/>
        <v>0</v>
      </c>
      <c r="V19" s="56">
        <f t="shared" si="8"/>
        <v>0</v>
      </c>
      <c r="W19" s="55">
        <f t="shared" si="9"/>
        <v>0</v>
      </c>
    </row>
    <row r="20" spans="1:23" x14ac:dyDescent="0.3">
      <c r="A20" s="20"/>
      <c r="B20" s="4" t="s">
        <v>52</v>
      </c>
      <c r="C20" s="121" t="s">
        <v>49</v>
      </c>
      <c r="D20" s="121"/>
      <c r="E20" s="122"/>
      <c r="F20" s="31">
        <v>15</v>
      </c>
      <c r="G20" s="5">
        <v>5</v>
      </c>
      <c r="H20" s="10">
        <f t="shared" si="2"/>
        <v>0.33333333333333331</v>
      </c>
      <c r="I20" s="61">
        <v>3301411.95</v>
      </c>
      <c r="J20" s="61">
        <v>483200.4</v>
      </c>
      <c r="K20" s="34">
        <f t="shared" si="3"/>
        <v>0.14636174076973338</v>
      </c>
      <c r="L20" s="31">
        <v>3</v>
      </c>
      <c r="M20" s="5">
        <v>3</v>
      </c>
      <c r="N20" s="10">
        <f t="shared" si="4"/>
        <v>1</v>
      </c>
      <c r="O20" s="61">
        <v>3711317.96</v>
      </c>
      <c r="P20" s="61">
        <v>2737521.08</v>
      </c>
      <c r="Q20" s="34">
        <f t="shared" si="5"/>
        <v>0.73761426789743445</v>
      </c>
      <c r="R20" s="69">
        <v>483200.4</v>
      </c>
      <c r="S20" s="86">
        <v>1800000</v>
      </c>
      <c r="T20" s="82">
        <f t="shared" si="6"/>
        <v>18</v>
      </c>
      <c r="U20" s="55">
        <f t="shared" si="7"/>
        <v>7012729.9100000001</v>
      </c>
      <c r="V20" s="56">
        <f t="shared" si="8"/>
        <v>8</v>
      </c>
      <c r="W20" s="55">
        <f t="shared" si="9"/>
        <v>3220721.48</v>
      </c>
    </row>
    <row r="21" spans="1:23" s="8" customFormat="1" x14ac:dyDescent="0.3">
      <c r="A21" s="19">
        <v>2</v>
      </c>
      <c r="B21" s="104" t="s">
        <v>38</v>
      </c>
      <c r="C21" s="104"/>
      <c r="D21" s="104"/>
      <c r="E21" s="105"/>
      <c r="F21" s="30">
        <f>F22+F24+F27</f>
        <v>0</v>
      </c>
      <c r="G21" s="7">
        <f t="shared" ref="G21:S21" si="11">G22+G24+G27</f>
        <v>0</v>
      </c>
      <c r="H21" s="9">
        <v>0</v>
      </c>
      <c r="I21" s="60">
        <f t="shared" si="11"/>
        <v>0</v>
      </c>
      <c r="J21" s="60">
        <f t="shared" si="11"/>
        <v>0</v>
      </c>
      <c r="K21" s="35">
        <v>0</v>
      </c>
      <c r="L21" s="30">
        <f t="shared" si="11"/>
        <v>12</v>
      </c>
      <c r="M21" s="7">
        <f t="shared" si="11"/>
        <v>10</v>
      </c>
      <c r="N21" s="9">
        <f t="shared" si="4"/>
        <v>0.83333333333333337</v>
      </c>
      <c r="O21" s="60">
        <f>O23+O24+O27</f>
        <v>13301364.949999999</v>
      </c>
      <c r="P21" s="60">
        <f t="shared" si="11"/>
        <v>10620662.48</v>
      </c>
      <c r="Q21" s="35">
        <f t="shared" si="5"/>
        <v>0.7984641064975817</v>
      </c>
      <c r="R21" s="68">
        <f t="shared" si="11"/>
        <v>0</v>
      </c>
      <c r="S21" s="85">
        <f t="shared" si="11"/>
        <v>8834270.1099999994</v>
      </c>
      <c r="T21" s="81">
        <f t="shared" si="6"/>
        <v>12</v>
      </c>
      <c r="U21" s="58">
        <f t="shared" si="7"/>
        <v>13301364.949999999</v>
      </c>
      <c r="V21" s="59">
        <f t="shared" si="8"/>
        <v>10</v>
      </c>
      <c r="W21" s="58">
        <f t="shared" si="9"/>
        <v>10620662.48</v>
      </c>
    </row>
    <row r="22" spans="1:23" x14ac:dyDescent="0.3">
      <c r="A22" s="20"/>
      <c r="B22" s="4" t="s">
        <v>58</v>
      </c>
      <c r="C22" s="121" t="s">
        <v>48</v>
      </c>
      <c r="D22" s="121"/>
      <c r="E22" s="122"/>
      <c r="F22" s="31">
        <f>F23</f>
        <v>0</v>
      </c>
      <c r="G22" s="5">
        <f t="shared" ref="G22:S22" si="12">G23</f>
        <v>0</v>
      </c>
      <c r="H22" s="10">
        <v>0</v>
      </c>
      <c r="I22" s="61">
        <f t="shared" si="12"/>
        <v>0</v>
      </c>
      <c r="J22" s="61">
        <f t="shared" si="12"/>
        <v>0</v>
      </c>
      <c r="K22" s="34">
        <v>0</v>
      </c>
      <c r="L22" s="31">
        <f t="shared" si="12"/>
        <v>9</v>
      </c>
      <c r="M22" s="31">
        <f t="shared" si="12"/>
        <v>5</v>
      </c>
      <c r="N22" s="10">
        <f t="shared" si="4"/>
        <v>0.55555555555555558</v>
      </c>
      <c r="O22" s="69">
        <f t="shared" si="12"/>
        <v>10627379.85</v>
      </c>
      <c r="P22" s="61">
        <f t="shared" si="12"/>
        <v>6255411.21</v>
      </c>
      <c r="Q22" s="34">
        <f t="shared" si="5"/>
        <v>0.58861274352586546</v>
      </c>
      <c r="R22" s="69">
        <f t="shared" si="12"/>
        <v>0</v>
      </c>
      <c r="S22" s="86">
        <f t="shared" si="12"/>
        <v>4991986.21</v>
      </c>
      <c r="T22" s="82">
        <f t="shared" si="6"/>
        <v>9</v>
      </c>
      <c r="U22" s="55">
        <f t="shared" si="7"/>
        <v>10627379.85</v>
      </c>
      <c r="V22" s="56">
        <f t="shared" si="8"/>
        <v>5</v>
      </c>
      <c r="W22" s="55">
        <f t="shared" si="9"/>
        <v>6255411.21</v>
      </c>
    </row>
    <row r="23" spans="1:23" ht="14.4" customHeight="1" x14ac:dyDescent="0.3">
      <c r="A23" s="20"/>
      <c r="B23" s="4"/>
      <c r="C23" s="4" t="s">
        <v>59</v>
      </c>
      <c r="D23" s="121" t="s">
        <v>101</v>
      </c>
      <c r="E23" s="122"/>
      <c r="F23" s="31">
        <v>0</v>
      </c>
      <c r="G23" s="5">
        <v>0</v>
      </c>
      <c r="H23" s="10">
        <v>0</v>
      </c>
      <c r="I23" s="61">
        <v>0</v>
      </c>
      <c r="J23" s="61">
        <v>0</v>
      </c>
      <c r="K23" s="34">
        <v>0</v>
      </c>
      <c r="L23" s="31">
        <v>9</v>
      </c>
      <c r="M23" s="5">
        <v>5</v>
      </c>
      <c r="N23" s="10">
        <f t="shared" si="4"/>
        <v>0.55555555555555558</v>
      </c>
      <c r="O23" s="61">
        <v>10627379.85</v>
      </c>
      <c r="P23" s="61">
        <v>6255411.21</v>
      </c>
      <c r="Q23" s="34">
        <f t="shared" si="5"/>
        <v>0.58861274352586546</v>
      </c>
      <c r="R23" s="69">
        <v>0</v>
      </c>
      <c r="S23" s="86">
        <v>4991986.21</v>
      </c>
      <c r="T23" s="82">
        <f t="shared" si="6"/>
        <v>9</v>
      </c>
      <c r="U23" s="55">
        <f t="shared" si="7"/>
        <v>10627379.85</v>
      </c>
      <c r="V23" s="56">
        <f t="shared" si="8"/>
        <v>5</v>
      </c>
      <c r="W23" s="55">
        <f t="shared" si="9"/>
        <v>6255411.21</v>
      </c>
    </row>
    <row r="24" spans="1:23" x14ac:dyDescent="0.3">
      <c r="A24" s="20"/>
      <c r="B24" s="4" t="s">
        <v>60</v>
      </c>
      <c r="C24" s="97" t="s">
        <v>35</v>
      </c>
      <c r="D24" s="97"/>
      <c r="E24" s="98"/>
      <c r="F24" s="31">
        <f>F25</f>
        <v>0</v>
      </c>
      <c r="G24" s="5">
        <f t="shared" ref="G24:S24" si="13">G25</f>
        <v>0</v>
      </c>
      <c r="H24" s="10">
        <v>0</v>
      </c>
      <c r="I24" s="61">
        <f t="shared" si="13"/>
        <v>0</v>
      </c>
      <c r="J24" s="61">
        <f t="shared" si="13"/>
        <v>0</v>
      </c>
      <c r="K24" s="34">
        <v>0</v>
      </c>
      <c r="L24" s="31">
        <f t="shared" si="13"/>
        <v>0</v>
      </c>
      <c r="M24" s="5">
        <f t="shared" si="13"/>
        <v>2</v>
      </c>
      <c r="N24" s="10">
        <v>0</v>
      </c>
      <c r="O24" s="61">
        <f t="shared" si="13"/>
        <v>0</v>
      </c>
      <c r="P24" s="61">
        <f t="shared" si="13"/>
        <v>658177.30000000005</v>
      </c>
      <c r="Q24" s="34">
        <v>0</v>
      </c>
      <c r="R24" s="69">
        <f t="shared" si="13"/>
        <v>0</v>
      </c>
      <c r="S24" s="86">
        <f t="shared" si="13"/>
        <v>1241901.0900000001</v>
      </c>
      <c r="T24" s="82">
        <f t="shared" si="6"/>
        <v>0</v>
      </c>
      <c r="U24" s="55">
        <f t="shared" si="7"/>
        <v>0</v>
      </c>
      <c r="V24" s="56">
        <f t="shared" si="8"/>
        <v>2</v>
      </c>
      <c r="W24" s="55">
        <f t="shared" si="9"/>
        <v>658177.30000000005</v>
      </c>
    </row>
    <row r="25" spans="1:23" ht="28.2" customHeight="1" x14ac:dyDescent="0.3">
      <c r="A25" s="20"/>
      <c r="B25" s="4"/>
      <c r="C25" s="4" t="s">
        <v>75</v>
      </c>
      <c r="D25" s="99" t="s">
        <v>98</v>
      </c>
      <c r="E25" s="100"/>
      <c r="F25" s="31">
        <v>0</v>
      </c>
      <c r="G25" s="5">
        <v>0</v>
      </c>
      <c r="H25" s="10">
        <v>0</v>
      </c>
      <c r="I25" s="61">
        <v>0</v>
      </c>
      <c r="J25" s="61">
        <v>0</v>
      </c>
      <c r="K25" s="34">
        <v>0</v>
      </c>
      <c r="L25" s="31">
        <v>0</v>
      </c>
      <c r="M25" s="5">
        <v>2</v>
      </c>
      <c r="N25" s="10">
        <v>0</v>
      </c>
      <c r="O25" s="61">
        <v>0</v>
      </c>
      <c r="P25" s="61">
        <v>658177.30000000005</v>
      </c>
      <c r="Q25" s="34">
        <v>0</v>
      </c>
      <c r="R25" s="69">
        <v>0</v>
      </c>
      <c r="S25" s="86">
        <v>1241901.0900000001</v>
      </c>
      <c r="T25" s="82">
        <f t="shared" si="6"/>
        <v>0</v>
      </c>
      <c r="U25" s="55">
        <f t="shared" si="7"/>
        <v>0</v>
      </c>
      <c r="V25" s="56">
        <f t="shared" si="8"/>
        <v>2</v>
      </c>
      <c r="W25" s="55">
        <f t="shared" si="9"/>
        <v>658177.30000000005</v>
      </c>
    </row>
    <row r="26" spans="1:23" x14ac:dyDescent="0.3">
      <c r="A26" s="20"/>
      <c r="B26" s="4"/>
      <c r="C26" s="4"/>
      <c r="D26" s="74" t="s">
        <v>88</v>
      </c>
      <c r="E26" s="21" t="s">
        <v>36</v>
      </c>
      <c r="F26" s="33"/>
      <c r="G26" s="13"/>
      <c r="H26" s="48"/>
      <c r="I26" s="63"/>
      <c r="J26" s="63"/>
      <c r="K26" s="49"/>
      <c r="L26" s="33"/>
      <c r="M26" s="13"/>
      <c r="N26" s="48"/>
      <c r="O26" s="63"/>
      <c r="P26" s="63"/>
      <c r="Q26" s="49"/>
      <c r="R26" s="69">
        <v>0</v>
      </c>
      <c r="S26" s="86">
        <v>0</v>
      </c>
      <c r="T26" s="82">
        <f t="shared" si="6"/>
        <v>0</v>
      </c>
      <c r="U26" s="55">
        <f t="shared" si="7"/>
        <v>0</v>
      </c>
      <c r="V26" s="56">
        <f t="shared" si="8"/>
        <v>0</v>
      </c>
      <c r="W26" s="55">
        <f t="shared" si="9"/>
        <v>0</v>
      </c>
    </row>
    <row r="27" spans="1:23" x14ac:dyDescent="0.3">
      <c r="A27" s="20"/>
      <c r="B27" s="4" t="s">
        <v>94</v>
      </c>
      <c r="C27" s="121" t="s">
        <v>49</v>
      </c>
      <c r="D27" s="121"/>
      <c r="E27" s="122"/>
      <c r="F27" s="31">
        <v>0</v>
      </c>
      <c r="G27" s="5">
        <v>0</v>
      </c>
      <c r="H27" s="10">
        <v>0</v>
      </c>
      <c r="I27" s="61">
        <v>0</v>
      </c>
      <c r="J27" s="61">
        <v>0</v>
      </c>
      <c r="K27" s="34">
        <v>0</v>
      </c>
      <c r="L27" s="31">
        <v>3</v>
      </c>
      <c r="M27" s="5">
        <v>3</v>
      </c>
      <c r="N27" s="10">
        <f t="shared" si="4"/>
        <v>1</v>
      </c>
      <c r="O27" s="61">
        <v>2673985.1</v>
      </c>
      <c r="P27" s="61">
        <v>3707073.97</v>
      </c>
      <c r="Q27" s="34">
        <f t="shared" si="5"/>
        <v>1.3863480278929003</v>
      </c>
      <c r="R27" s="69">
        <v>0</v>
      </c>
      <c r="S27" s="86">
        <v>2600382.81</v>
      </c>
      <c r="T27" s="82">
        <f t="shared" si="6"/>
        <v>3</v>
      </c>
      <c r="U27" s="55">
        <f t="shared" si="7"/>
        <v>2673985.1</v>
      </c>
      <c r="V27" s="56">
        <f t="shared" si="8"/>
        <v>3</v>
      </c>
      <c r="W27" s="55">
        <f t="shared" si="9"/>
        <v>3707073.97</v>
      </c>
    </row>
    <row r="28" spans="1:23" s="8" customFormat="1" x14ac:dyDescent="0.3">
      <c r="A28" s="19">
        <v>3</v>
      </c>
      <c r="B28" s="104" t="s">
        <v>39</v>
      </c>
      <c r="C28" s="104"/>
      <c r="D28" s="104"/>
      <c r="E28" s="105"/>
      <c r="F28" s="30">
        <f>F29+F31</f>
        <v>74</v>
      </c>
      <c r="G28" s="7">
        <f t="shared" ref="G28:S28" si="14">G29+G31</f>
        <v>65</v>
      </c>
      <c r="H28" s="9">
        <f t="shared" si="2"/>
        <v>0.8783783783783784</v>
      </c>
      <c r="I28" s="60">
        <f t="shared" si="14"/>
        <v>4562355.76</v>
      </c>
      <c r="J28" s="60">
        <f t="shared" si="14"/>
        <v>1078423.52</v>
      </c>
      <c r="K28" s="35">
        <f t="shared" si="3"/>
        <v>0.23637427169861916</v>
      </c>
      <c r="L28" s="30">
        <f t="shared" si="14"/>
        <v>0</v>
      </c>
      <c r="M28" s="7">
        <f t="shared" si="14"/>
        <v>0</v>
      </c>
      <c r="N28" s="9">
        <v>0</v>
      </c>
      <c r="O28" s="60">
        <f t="shared" si="14"/>
        <v>0</v>
      </c>
      <c r="P28" s="60">
        <f t="shared" si="14"/>
        <v>0</v>
      </c>
      <c r="Q28" s="35">
        <v>0</v>
      </c>
      <c r="R28" s="68">
        <f t="shared" si="14"/>
        <v>2392192.33</v>
      </c>
      <c r="S28" s="85">
        <f t="shared" si="14"/>
        <v>0</v>
      </c>
      <c r="T28" s="81">
        <f t="shared" si="6"/>
        <v>74</v>
      </c>
      <c r="U28" s="58">
        <f t="shared" si="7"/>
        <v>4562355.76</v>
      </c>
      <c r="V28" s="59">
        <f t="shared" si="8"/>
        <v>65</v>
      </c>
      <c r="W28" s="58">
        <f t="shared" si="9"/>
        <v>1078423.52</v>
      </c>
    </row>
    <row r="29" spans="1:23" x14ac:dyDescent="0.3">
      <c r="A29" s="20"/>
      <c r="B29" s="4" t="s">
        <v>61</v>
      </c>
      <c r="C29" s="121" t="s">
        <v>48</v>
      </c>
      <c r="D29" s="121"/>
      <c r="E29" s="122"/>
      <c r="F29" s="31">
        <f>F30</f>
        <v>69</v>
      </c>
      <c r="G29" s="5">
        <f t="shared" ref="G29:S29" si="15">G30</f>
        <v>62</v>
      </c>
      <c r="H29" s="10">
        <f t="shared" si="2"/>
        <v>0.89855072463768115</v>
      </c>
      <c r="I29" s="61">
        <f t="shared" si="15"/>
        <v>1372535.76</v>
      </c>
      <c r="J29" s="61">
        <f t="shared" si="15"/>
        <v>1003897.52</v>
      </c>
      <c r="K29" s="34">
        <f t="shared" si="3"/>
        <v>0.73141811620267005</v>
      </c>
      <c r="L29" s="31">
        <f t="shared" si="15"/>
        <v>0</v>
      </c>
      <c r="M29" s="5">
        <f t="shared" si="15"/>
        <v>0</v>
      </c>
      <c r="N29" s="10">
        <v>0</v>
      </c>
      <c r="O29" s="61">
        <f t="shared" si="15"/>
        <v>0</v>
      </c>
      <c r="P29" s="61">
        <f t="shared" si="15"/>
        <v>0</v>
      </c>
      <c r="Q29" s="34">
        <v>0</v>
      </c>
      <c r="R29" s="69">
        <f t="shared" si="15"/>
        <v>896116.73</v>
      </c>
      <c r="S29" s="86">
        <f t="shared" si="15"/>
        <v>0</v>
      </c>
      <c r="T29" s="82">
        <f t="shared" si="6"/>
        <v>69</v>
      </c>
      <c r="U29" s="55">
        <f t="shared" si="7"/>
        <v>1372535.76</v>
      </c>
      <c r="V29" s="56">
        <f t="shared" si="8"/>
        <v>62</v>
      </c>
      <c r="W29" s="55">
        <f t="shared" si="9"/>
        <v>1003897.52</v>
      </c>
    </row>
    <row r="30" spans="1:23" x14ac:dyDescent="0.3">
      <c r="A30" s="20"/>
      <c r="B30" s="4"/>
      <c r="C30" s="4" t="s">
        <v>76</v>
      </c>
      <c r="D30" s="121" t="s">
        <v>102</v>
      </c>
      <c r="E30" s="122"/>
      <c r="F30" s="31">
        <v>69</v>
      </c>
      <c r="G30" s="5">
        <v>62</v>
      </c>
      <c r="H30" s="10">
        <f t="shared" si="2"/>
        <v>0.89855072463768115</v>
      </c>
      <c r="I30" s="61">
        <v>1372535.76</v>
      </c>
      <c r="J30" s="61">
        <v>1003897.52</v>
      </c>
      <c r="K30" s="34">
        <f t="shared" si="3"/>
        <v>0.73141811620267005</v>
      </c>
      <c r="L30" s="31">
        <v>0</v>
      </c>
      <c r="M30" s="5">
        <v>0</v>
      </c>
      <c r="N30" s="10">
        <v>0</v>
      </c>
      <c r="O30" s="61">
        <v>0</v>
      </c>
      <c r="P30" s="61">
        <v>0</v>
      </c>
      <c r="Q30" s="34">
        <v>0</v>
      </c>
      <c r="R30" s="69">
        <v>896116.73</v>
      </c>
      <c r="S30" s="86">
        <v>0</v>
      </c>
      <c r="T30" s="82">
        <f t="shared" si="6"/>
        <v>69</v>
      </c>
      <c r="U30" s="55">
        <f t="shared" si="7"/>
        <v>1372535.76</v>
      </c>
      <c r="V30" s="56">
        <f t="shared" si="8"/>
        <v>62</v>
      </c>
      <c r="W30" s="55">
        <f t="shared" si="9"/>
        <v>1003897.52</v>
      </c>
    </row>
    <row r="31" spans="1:23" x14ac:dyDescent="0.3">
      <c r="A31" s="20"/>
      <c r="B31" s="4" t="s">
        <v>62</v>
      </c>
      <c r="C31" s="121" t="s">
        <v>49</v>
      </c>
      <c r="D31" s="121"/>
      <c r="E31" s="122"/>
      <c r="F31" s="31">
        <v>5</v>
      </c>
      <c r="G31" s="5">
        <v>3</v>
      </c>
      <c r="H31" s="10">
        <f t="shared" si="2"/>
        <v>0.6</v>
      </c>
      <c r="I31" s="61">
        <v>3189820</v>
      </c>
      <c r="J31" s="61">
        <v>74526</v>
      </c>
      <c r="K31" s="34">
        <f t="shared" si="3"/>
        <v>2.3363700773084375E-2</v>
      </c>
      <c r="L31" s="31">
        <v>0</v>
      </c>
      <c r="M31" s="5">
        <v>0</v>
      </c>
      <c r="N31" s="10">
        <v>0</v>
      </c>
      <c r="O31" s="61">
        <v>0</v>
      </c>
      <c r="P31" s="61">
        <v>0</v>
      </c>
      <c r="Q31" s="34">
        <v>0</v>
      </c>
      <c r="R31" s="69">
        <v>1496075.6</v>
      </c>
      <c r="S31" s="86">
        <v>0</v>
      </c>
      <c r="T31" s="82">
        <f t="shared" si="6"/>
        <v>5</v>
      </c>
      <c r="U31" s="55">
        <f t="shared" si="7"/>
        <v>3189820</v>
      </c>
      <c r="V31" s="56">
        <f t="shared" si="8"/>
        <v>3</v>
      </c>
      <c r="W31" s="55">
        <f t="shared" si="9"/>
        <v>74526</v>
      </c>
    </row>
    <row r="32" spans="1:23" s="8" customFormat="1" x14ac:dyDescent="0.3">
      <c r="A32" s="19">
        <v>4</v>
      </c>
      <c r="B32" s="104" t="s">
        <v>40</v>
      </c>
      <c r="C32" s="104"/>
      <c r="D32" s="104"/>
      <c r="E32" s="105"/>
      <c r="F32" s="30">
        <f>F33+F35+F40</f>
        <v>1188</v>
      </c>
      <c r="G32" s="7">
        <f t="shared" ref="G32:S32" si="16">G33+G35+G40</f>
        <v>1342</v>
      </c>
      <c r="H32" s="9">
        <f t="shared" si="2"/>
        <v>1.1296296296296295</v>
      </c>
      <c r="I32" s="60">
        <f t="shared" si="16"/>
        <v>20207817.109999999</v>
      </c>
      <c r="J32" s="60">
        <f t="shared" si="16"/>
        <v>20894078.73</v>
      </c>
      <c r="K32" s="35">
        <f t="shared" si="3"/>
        <v>1.0339602054128052</v>
      </c>
      <c r="L32" s="30">
        <f t="shared" si="16"/>
        <v>1</v>
      </c>
      <c r="M32" s="7">
        <f t="shared" si="16"/>
        <v>4</v>
      </c>
      <c r="N32" s="9">
        <f t="shared" si="4"/>
        <v>4</v>
      </c>
      <c r="O32" s="60">
        <f t="shared" si="16"/>
        <v>1615000</v>
      </c>
      <c r="P32" s="60">
        <f t="shared" si="16"/>
        <v>3728500</v>
      </c>
      <c r="Q32" s="35">
        <f t="shared" si="5"/>
        <v>2.308668730650155</v>
      </c>
      <c r="R32" s="68">
        <f t="shared" si="16"/>
        <v>9009103.3599999994</v>
      </c>
      <c r="S32" s="85">
        <f t="shared" si="16"/>
        <v>3701306</v>
      </c>
      <c r="T32" s="81">
        <f t="shared" si="6"/>
        <v>1189</v>
      </c>
      <c r="U32" s="58">
        <f t="shared" si="7"/>
        <v>21822817.109999999</v>
      </c>
      <c r="V32" s="59">
        <f t="shared" si="8"/>
        <v>1346</v>
      </c>
      <c r="W32" s="58">
        <f t="shared" si="9"/>
        <v>24622578.73</v>
      </c>
    </row>
    <row r="33" spans="1:23" x14ac:dyDescent="0.3">
      <c r="A33" s="20"/>
      <c r="B33" s="4" t="s">
        <v>63</v>
      </c>
      <c r="C33" s="121" t="s">
        <v>48</v>
      </c>
      <c r="D33" s="121"/>
      <c r="E33" s="122"/>
      <c r="F33" s="31">
        <f>F34</f>
        <v>0</v>
      </c>
      <c r="G33" s="5">
        <f t="shared" ref="G33:S33" si="17">G34</f>
        <v>0</v>
      </c>
      <c r="H33" s="10">
        <v>0</v>
      </c>
      <c r="I33" s="61">
        <f t="shared" si="17"/>
        <v>0</v>
      </c>
      <c r="J33" s="61">
        <f t="shared" si="17"/>
        <v>0</v>
      </c>
      <c r="K33" s="34">
        <v>0</v>
      </c>
      <c r="L33" s="31">
        <f t="shared" si="17"/>
        <v>1</v>
      </c>
      <c r="M33" s="5">
        <f t="shared" si="17"/>
        <v>4</v>
      </c>
      <c r="N33" s="10">
        <f t="shared" si="4"/>
        <v>4</v>
      </c>
      <c r="O33" s="61">
        <f t="shared" si="17"/>
        <v>1615000</v>
      </c>
      <c r="P33" s="61">
        <f t="shared" si="17"/>
        <v>3728500</v>
      </c>
      <c r="Q33" s="34">
        <f t="shared" si="5"/>
        <v>2.308668730650155</v>
      </c>
      <c r="R33" s="69">
        <f t="shared" si="17"/>
        <v>0</v>
      </c>
      <c r="S33" s="86">
        <f t="shared" si="17"/>
        <v>3701306</v>
      </c>
      <c r="T33" s="82">
        <f t="shared" si="6"/>
        <v>1</v>
      </c>
      <c r="U33" s="55">
        <f t="shared" si="7"/>
        <v>1615000</v>
      </c>
      <c r="V33" s="56">
        <f t="shared" si="8"/>
        <v>4</v>
      </c>
      <c r="W33" s="55">
        <f t="shared" si="9"/>
        <v>3728500</v>
      </c>
    </row>
    <row r="34" spans="1:23" ht="14.4" customHeight="1" x14ac:dyDescent="0.3">
      <c r="A34" s="20"/>
      <c r="B34" s="4"/>
      <c r="C34" s="4" t="s">
        <v>77</v>
      </c>
      <c r="D34" s="121" t="s">
        <v>101</v>
      </c>
      <c r="E34" s="122"/>
      <c r="F34" s="31">
        <v>0</v>
      </c>
      <c r="G34" s="5">
        <v>0</v>
      </c>
      <c r="H34" s="10">
        <v>0</v>
      </c>
      <c r="I34" s="61">
        <v>0</v>
      </c>
      <c r="J34" s="61">
        <v>0</v>
      </c>
      <c r="K34" s="34">
        <v>0</v>
      </c>
      <c r="L34" s="31">
        <v>1</v>
      </c>
      <c r="M34" s="5">
        <v>4</v>
      </c>
      <c r="N34" s="10">
        <f t="shared" si="4"/>
        <v>4</v>
      </c>
      <c r="O34" s="61">
        <v>1615000</v>
      </c>
      <c r="P34" s="61">
        <v>3728500</v>
      </c>
      <c r="Q34" s="34">
        <f t="shared" si="5"/>
        <v>2.308668730650155</v>
      </c>
      <c r="R34" s="69">
        <v>0</v>
      </c>
      <c r="S34" s="86">
        <v>3701306</v>
      </c>
      <c r="T34" s="82">
        <f t="shared" si="6"/>
        <v>1</v>
      </c>
      <c r="U34" s="55">
        <f t="shared" si="7"/>
        <v>1615000</v>
      </c>
      <c r="V34" s="56">
        <f t="shared" si="8"/>
        <v>4</v>
      </c>
      <c r="W34" s="55">
        <f t="shared" si="9"/>
        <v>3728500</v>
      </c>
    </row>
    <row r="35" spans="1:23" x14ac:dyDescent="0.3">
      <c r="A35" s="20"/>
      <c r="B35" s="4" t="s">
        <v>64</v>
      </c>
      <c r="C35" s="97" t="s">
        <v>35</v>
      </c>
      <c r="D35" s="97"/>
      <c r="E35" s="98"/>
      <c r="F35" s="31">
        <f>SUM(F36:F39)</f>
        <v>1188</v>
      </c>
      <c r="G35" s="5">
        <f t="shared" ref="G35:S35" si="18">SUM(G36:G39)</f>
        <v>1342</v>
      </c>
      <c r="H35" s="10">
        <f t="shared" si="2"/>
        <v>1.1296296296296295</v>
      </c>
      <c r="I35" s="61">
        <f t="shared" si="18"/>
        <v>20207817.109999999</v>
      </c>
      <c r="J35" s="61">
        <f t="shared" si="18"/>
        <v>20894078.73</v>
      </c>
      <c r="K35" s="34">
        <f t="shared" si="3"/>
        <v>1.0339602054128052</v>
      </c>
      <c r="L35" s="31">
        <f t="shared" si="18"/>
        <v>0</v>
      </c>
      <c r="M35" s="5">
        <f t="shared" si="18"/>
        <v>0</v>
      </c>
      <c r="N35" s="10">
        <v>0</v>
      </c>
      <c r="O35" s="61">
        <f t="shared" si="18"/>
        <v>0</v>
      </c>
      <c r="P35" s="61">
        <f t="shared" si="18"/>
        <v>0</v>
      </c>
      <c r="Q35" s="34">
        <v>0</v>
      </c>
      <c r="R35" s="69">
        <f>R36+R38</f>
        <v>9009103.3599999994</v>
      </c>
      <c r="S35" s="86">
        <f t="shared" si="18"/>
        <v>0</v>
      </c>
      <c r="T35" s="82">
        <f t="shared" si="6"/>
        <v>1188</v>
      </c>
      <c r="U35" s="55">
        <f t="shared" si="7"/>
        <v>20207817.109999999</v>
      </c>
      <c r="V35" s="56">
        <f t="shared" si="8"/>
        <v>1342</v>
      </c>
      <c r="W35" s="55">
        <f t="shared" si="9"/>
        <v>20894078.73</v>
      </c>
    </row>
    <row r="36" spans="1:23" ht="28.2" customHeight="1" x14ac:dyDescent="0.3">
      <c r="A36" s="20"/>
      <c r="B36" s="4"/>
      <c r="C36" s="4" t="s">
        <v>78</v>
      </c>
      <c r="D36" s="99" t="s">
        <v>2</v>
      </c>
      <c r="E36" s="100"/>
      <c r="F36" s="31">
        <v>1050</v>
      </c>
      <c r="G36" s="5">
        <v>1204</v>
      </c>
      <c r="H36" s="10">
        <f t="shared" si="2"/>
        <v>1.1466666666666667</v>
      </c>
      <c r="I36" s="64">
        <v>5480972.1399999997</v>
      </c>
      <c r="J36" s="61">
        <v>6167233.7599999998</v>
      </c>
      <c r="K36" s="34">
        <f t="shared" si="3"/>
        <v>1.1252080110007638</v>
      </c>
      <c r="L36" s="31">
        <v>0</v>
      </c>
      <c r="M36" s="5">
        <v>0</v>
      </c>
      <c r="N36" s="10">
        <v>0</v>
      </c>
      <c r="O36" s="61">
        <v>0</v>
      </c>
      <c r="P36" s="61">
        <v>0</v>
      </c>
      <c r="Q36" s="34">
        <v>0</v>
      </c>
      <c r="R36" s="69">
        <v>5061679.0599999996</v>
      </c>
      <c r="S36" s="86">
        <v>0</v>
      </c>
      <c r="T36" s="82">
        <f t="shared" si="6"/>
        <v>1050</v>
      </c>
      <c r="U36" s="55">
        <f t="shared" si="7"/>
        <v>5480972.1399999997</v>
      </c>
      <c r="V36" s="56">
        <f t="shared" si="8"/>
        <v>1204</v>
      </c>
      <c r="W36" s="55">
        <f t="shared" si="9"/>
        <v>6167233.7599999998</v>
      </c>
    </row>
    <row r="37" spans="1:23" x14ac:dyDescent="0.3">
      <c r="A37" s="20"/>
      <c r="B37" s="4"/>
      <c r="C37" s="4"/>
      <c r="D37" s="6" t="s">
        <v>89</v>
      </c>
      <c r="E37" s="21" t="s">
        <v>36</v>
      </c>
      <c r="F37" s="33"/>
      <c r="G37" s="13"/>
      <c r="H37" s="48"/>
      <c r="I37" s="63"/>
      <c r="J37" s="63"/>
      <c r="K37" s="49"/>
      <c r="L37" s="33"/>
      <c r="M37" s="13"/>
      <c r="N37" s="48"/>
      <c r="O37" s="63"/>
      <c r="P37" s="63"/>
      <c r="Q37" s="49"/>
      <c r="R37" s="69">
        <v>404581.94</v>
      </c>
      <c r="S37" s="86">
        <v>0</v>
      </c>
      <c r="T37" s="82">
        <f t="shared" si="6"/>
        <v>0</v>
      </c>
      <c r="U37" s="55">
        <f t="shared" si="7"/>
        <v>0</v>
      </c>
      <c r="V37" s="56">
        <f t="shared" si="8"/>
        <v>0</v>
      </c>
      <c r="W37" s="55">
        <f t="shared" si="9"/>
        <v>0</v>
      </c>
    </row>
    <row r="38" spans="1:23" ht="30" customHeight="1" x14ac:dyDescent="0.3">
      <c r="A38" s="20"/>
      <c r="B38" s="4"/>
      <c r="C38" s="4" t="s">
        <v>79</v>
      </c>
      <c r="D38" s="99" t="s">
        <v>97</v>
      </c>
      <c r="E38" s="100"/>
      <c r="F38" s="31">
        <v>138</v>
      </c>
      <c r="G38" s="5">
        <v>138</v>
      </c>
      <c r="H38" s="10">
        <f t="shared" si="2"/>
        <v>1</v>
      </c>
      <c r="I38" s="61">
        <v>14726844.970000001</v>
      </c>
      <c r="J38" s="61">
        <v>14726844.970000001</v>
      </c>
      <c r="K38" s="34">
        <f t="shared" si="3"/>
        <v>1</v>
      </c>
      <c r="L38" s="31">
        <v>0</v>
      </c>
      <c r="M38" s="5">
        <v>0</v>
      </c>
      <c r="N38" s="10">
        <v>0</v>
      </c>
      <c r="O38" s="61">
        <v>0</v>
      </c>
      <c r="P38" s="61">
        <v>0</v>
      </c>
      <c r="Q38" s="34">
        <v>0</v>
      </c>
      <c r="R38" s="69">
        <v>3947424.3</v>
      </c>
      <c r="S38" s="86">
        <v>0</v>
      </c>
      <c r="T38" s="82">
        <f t="shared" si="6"/>
        <v>138</v>
      </c>
      <c r="U38" s="55">
        <f t="shared" si="7"/>
        <v>14726844.970000001</v>
      </c>
      <c r="V38" s="56">
        <f t="shared" si="8"/>
        <v>138</v>
      </c>
      <c r="W38" s="55">
        <f t="shared" si="9"/>
        <v>14726844.970000001</v>
      </c>
    </row>
    <row r="39" spans="1:23" x14ac:dyDescent="0.3">
      <c r="A39" s="20"/>
      <c r="B39" s="4"/>
      <c r="C39" s="4"/>
      <c r="D39" s="6" t="s">
        <v>90</v>
      </c>
      <c r="E39" s="21" t="s">
        <v>36</v>
      </c>
      <c r="F39" s="33"/>
      <c r="G39" s="13"/>
      <c r="H39" s="48"/>
      <c r="I39" s="63"/>
      <c r="J39" s="63"/>
      <c r="K39" s="49"/>
      <c r="L39" s="33"/>
      <c r="M39" s="13"/>
      <c r="N39" s="48"/>
      <c r="O39" s="63"/>
      <c r="P39" s="63"/>
      <c r="Q39" s="49"/>
      <c r="R39" s="69">
        <v>1973712.32</v>
      </c>
      <c r="S39" s="86">
        <v>0</v>
      </c>
      <c r="T39" s="82">
        <f t="shared" si="6"/>
        <v>0</v>
      </c>
      <c r="U39" s="55">
        <f t="shared" si="7"/>
        <v>0</v>
      </c>
      <c r="V39" s="56">
        <f t="shared" si="8"/>
        <v>0</v>
      </c>
      <c r="W39" s="55">
        <f t="shared" si="9"/>
        <v>0</v>
      </c>
    </row>
    <row r="40" spans="1:23" x14ac:dyDescent="0.3">
      <c r="A40" s="20"/>
      <c r="B40" s="4" t="s">
        <v>65</v>
      </c>
      <c r="C40" s="121" t="s">
        <v>49</v>
      </c>
      <c r="D40" s="121"/>
      <c r="E40" s="122"/>
      <c r="F40" s="31">
        <v>0</v>
      </c>
      <c r="G40" s="5">
        <v>0</v>
      </c>
      <c r="H40" s="10">
        <v>0</v>
      </c>
      <c r="I40" s="61">
        <v>0</v>
      </c>
      <c r="J40" s="61">
        <v>0</v>
      </c>
      <c r="K40" s="34">
        <v>0</v>
      </c>
      <c r="L40" s="31">
        <v>0</v>
      </c>
      <c r="M40" s="5">
        <v>0</v>
      </c>
      <c r="N40" s="10">
        <v>0</v>
      </c>
      <c r="O40" s="61">
        <v>0</v>
      </c>
      <c r="P40" s="61">
        <v>0</v>
      </c>
      <c r="Q40" s="34">
        <v>0</v>
      </c>
      <c r="R40" s="69">
        <v>0</v>
      </c>
      <c r="S40" s="86">
        <v>0</v>
      </c>
      <c r="T40" s="82">
        <f t="shared" si="6"/>
        <v>0</v>
      </c>
      <c r="U40" s="55">
        <f t="shared" si="7"/>
        <v>0</v>
      </c>
      <c r="V40" s="56">
        <f t="shared" si="8"/>
        <v>0</v>
      </c>
      <c r="W40" s="55">
        <f t="shared" si="9"/>
        <v>0</v>
      </c>
    </row>
    <row r="41" spans="1:23" s="8" customFormat="1" x14ac:dyDescent="0.3">
      <c r="A41" s="19">
        <v>5</v>
      </c>
      <c r="B41" s="104" t="s">
        <v>41</v>
      </c>
      <c r="C41" s="104"/>
      <c r="D41" s="104"/>
      <c r="E41" s="105"/>
      <c r="F41" s="30">
        <f>F42+F44+F47</f>
        <v>1465</v>
      </c>
      <c r="G41" s="7">
        <f t="shared" ref="G41:S41" si="19">G42+G44+G47</f>
        <v>1180</v>
      </c>
      <c r="H41" s="9">
        <f t="shared" si="2"/>
        <v>0.80546075085324231</v>
      </c>
      <c r="I41" s="60">
        <f t="shared" si="19"/>
        <v>7035257.8799999999</v>
      </c>
      <c r="J41" s="60">
        <f t="shared" si="19"/>
        <v>5655502.9000000004</v>
      </c>
      <c r="K41" s="35">
        <f t="shared" si="3"/>
        <v>0.80387997092154928</v>
      </c>
      <c r="L41" s="30">
        <f t="shared" si="19"/>
        <v>5</v>
      </c>
      <c r="M41" s="7">
        <f t="shared" si="19"/>
        <v>7</v>
      </c>
      <c r="N41" s="9">
        <f t="shared" si="4"/>
        <v>1.4</v>
      </c>
      <c r="O41" s="60">
        <f t="shared" si="19"/>
        <v>6409872.1899999995</v>
      </c>
      <c r="P41" s="60">
        <f t="shared" si="19"/>
        <v>8787841.4800000004</v>
      </c>
      <c r="Q41" s="35">
        <f t="shared" si="5"/>
        <v>1.3709854454991872</v>
      </c>
      <c r="R41" s="68">
        <f t="shared" si="19"/>
        <v>4328763.84</v>
      </c>
      <c r="S41" s="85">
        <f t="shared" si="19"/>
        <v>7494975.1799999997</v>
      </c>
      <c r="T41" s="81">
        <f t="shared" si="6"/>
        <v>1470</v>
      </c>
      <c r="U41" s="58">
        <f t="shared" si="7"/>
        <v>13445130.07</v>
      </c>
      <c r="V41" s="59">
        <f t="shared" si="8"/>
        <v>1187</v>
      </c>
      <c r="W41" s="58">
        <f t="shared" si="9"/>
        <v>14443344.380000001</v>
      </c>
    </row>
    <row r="42" spans="1:23" x14ac:dyDescent="0.3">
      <c r="A42" s="20"/>
      <c r="B42" s="4" t="s">
        <v>66</v>
      </c>
      <c r="C42" s="121" t="s">
        <v>48</v>
      </c>
      <c r="D42" s="121"/>
      <c r="E42" s="122"/>
      <c r="F42" s="31">
        <f>F43</f>
        <v>0</v>
      </c>
      <c r="G42" s="5">
        <f t="shared" ref="G42:S42" si="20">G43</f>
        <v>0</v>
      </c>
      <c r="H42" s="10">
        <v>0</v>
      </c>
      <c r="I42" s="61">
        <f t="shared" si="20"/>
        <v>0</v>
      </c>
      <c r="J42" s="61">
        <f t="shared" si="20"/>
        <v>0</v>
      </c>
      <c r="K42" s="34">
        <v>0</v>
      </c>
      <c r="L42" s="31">
        <f t="shared" si="20"/>
        <v>3</v>
      </c>
      <c r="M42" s="5">
        <f t="shared" si="20"/>
        <v>4</v>
      </c>
      <c r="N42" s="10">
        <f t="shared" si="4"/>
        <v>1.3333333333333333</v>
      </c>
      <c r="O42" s="61">
        <f t="shared" si="20"/>
        <v>3024950.19</v>
      </c>
      <c r="P42" s="61">
        <f t="shared" si="20"/>
        <v>3910889.48</v>
      </c>
      <c r="Q42" s="34">
        <f t="shared" si="5"/>
        <v>1.2928773151137407</v>
      </c>
      <c r="R42" s="69">
        <f t="shared" si="20"/>
        <v>0</v>
      </c>
      <c r="S42" s="86">
        <f t="shared" si="20"/>
        <v>4302945.18</v>
      </c>
      <c r="T42" s="82">
        <f t="shared" si="6"/>
        <v>3</v>
      </c>
      <c r="U42" s="55">
        <f t="shared" si="7"/>
        <v>3024950.19</v>
      </c>
      <c r="V42" s="56">
        <f t="shared" si="8"/>
        <v>4</v>
      </c>
      <c r="W42" s="55">
        <f t="shared" si="9"/>
        <v>3910889.48</v>
      </c>
    </row>
    <row r="43" spans="1:23" ht="14.4" customHeight="1" x14ac:dyDescent="0.3">
      <c r="A43" s="20"/>
      <c r="B43" s="4"/>
      <c r="C43" s="4" t="s">
        <v>80</v>
      </c>
      <c r="D43" s="121" t="s">
        <v>101</v>
      </c>
      <c r="E43" s="122"/>
      <c r="F43" s="31">
        <v>0</v>
      </c>
      <c r="G43" s="5">
        <v>0</v>
      </c>
      <c r="H43" s="10">
        <v>0</v>
      </c>
      <c r="I43" s="61">
        <v>0</v>
      </c>
      <c r="J43" s="61">
        <v>0</v>
      </c>
      <c r="K43" s="34">
        <v>0</v>
      </c>
      <c r="L43" s="31">
        <v>3</v>
      </c>
      <c r="M43" s="5">
        <v>4</v>
      </c>
      <c r="N43" s="10">
        <f t="shared" si="4"/>
        <v>1.3333333333333333</v>
      </c>
      <c r="O43" s="61">
        <v>3024950.19</v>
      </c>
      <c r="P43" s="61">
        <v>3910889.48</v>
      </c>
      <c r="Q43" s="34">
        <f t="shared" si="5"/>
        <v>1.2928773151137407</v>
      </c>
      <c r="R43" s="69">
        <v>0</v>
      </c>
      <c r="S43" s="86">
        <v>4302945.18</v>
      </c>
      <c r="T43" s="82">
        <f t="shared" si="6"/>
        <v>3</v>
      </c>
      <c r="U43" s="55">
        <f t="shared" si="7"/>
        <v>3024950.19</v>
      </c>
      <c r="V43" s="56">
        <f t="shared" si="8"/>
        <v>4</v>
      </c>
      <c r="W43" s="55">
        <f t="shared" si="9"/>
        <v>3910889.48</v>
      </c>
    </row>
    <row r="44" spans="1:23" ht="14.4" customHeight="1" x14ac:dyDescent="0.3">
      <c r="A44" s="20"/>
      <c r="B44" s="4" t="s">
        <v>67</v>
      </c>
      <c r="C44" s="97" t="s">
        <v>35</v>
      </c>
      <c r="D44" s="97"/>
      <c r="E44" s="98"/>
      <c r="F44" s="31">
        <f>F45</f>
        <v>1465</v>
      </c>
      <c r="G44" s="5">
        <f t="shared" ref="G44:S44" si="21">G45</f>
        <v>1180</v>
      </c>
      <c r="H44" s="10">
        <f t="shared" si="2"/>
        <v>0.80546075085324231</v>
      </c>
      <c r="I44" s="61">
        <f t="shared" si="21"/>
        <v>7035257.8799999999</v>
      </c>
      <c r="J44" s="61">
        <f t="shared" si="21"/>
        <v>5655502.9000000004</v>
      </c>
      <c r="K44" s="34">
        <f t="shared" si="3"/>
        <v>0.80387997092154928</v>
      </c>
      <c r="L44" s="31">
        <f t="shared" si="21"/>
        <v>0</v>
      </c>
      <c r="M44" s="5">
        <f t="shared" si="21"/>
        <v>0</v>
      </c>
      <c r="N44" s="10">
        <v>0</v>
      </c>
      <c r="O44" s="61">
        <f t="shared" si="21"/>
        <v>0</v>
      </c>
      <c r="P44" s="61">
        <f t="shared" si="21"/>
        <v>0</v>
      </c>
      <c r="Q44" s="34">
        <v>0</v>
      </c>
      <c r="R44" s="69">
        <f t="shared" si="21"/>
        <v>4328763.84</v>
      </c>
      <c r="S44" s="86">
        <f t="shared" si="21"/>
        <v>0</v>
      </c>
      <c r="T44" s="82">
        <f t="shared" si="6"/>
        <v>1465</v>
      </c>
      <c r="U44" s="55">
        <f t="shared" si="7"/>
        <v>7035257.8799999999</v>
      </c>
      <c r="V44" s="56">
        <f t="shared" si="8"/>
        <v>1180</v>
      </c>
      <c r="W44" s="55">
        <f t="shared" si="9"/>
        <v>5655502.9000000004</v>
      </c>
    </row>
    <row r="45" spans="1:23" ht="14.4" customHeight="1" x14ac:dyDescent="0.3">
      <c r="A45" s="20"/>
      <c r="B45" s="4"/>
      <c r="C45" s="4" t="s">
        <v>106</v>
      </c>
      <c r="D45" s="131" t="s">
        <v>124</v>
      </c>
      <c r="E45" s="132"/>
      <c r="F45" s="31">
        <v>1465</v>
      </c>
      <c r="G45" s="5">
        <v>1180</v>
      </c>
      <c r="H45" s="10">
        <f t="shared" si="2"/>
        <v>0.80546075085324231</v>
      </c>
      <c r="I45" s="61">
        <v>7035257.8799999999</v>
      </c>
      <c r="J45" s="61">
        <v>5655502.9000000004</v>
      </c>
      <c r="K45" s="34">
        <f t="shared" si="3"/>
        <v>0.80387997092154928</v>
      </c>
      <c r="L45" s="31">
        <v>0</v>
      </c>
      <c r="M45" s="5">
        <v>0</v>
      </c>
      <c r="N45" s="10">
        <v>0</v>
      </c>
      <c r="O45" s="61">
        <v>0</v>
      </c>
      <c r="P45" s="61">
        <v>0</v>
      </c>
      <c r="Q45" s="34">
        <v>0</v>
      </c>
      <c r="R45" s="69">
        <v>4328763.84</v>
      </c>
      <c r="S45" s="86">
        <v>0</v>
      </c>
      <c r="T45" s="82">
        <f t="shared" si="6"/>
        <v>1465</v>
      </c>
      <c r="U45" s="55">
        <f t="shared" si="7"/>
        <v>7035257.8799999999</v>
      </c>
      <c r="V45" s="56">
        <f t="shared" si="8"/>
        <v>1180</v>
      </c>
      <c r="W45" s="55">
        <f t="shared" si="9"/>
        <v>5655502.9000000004</v>
      </c>
    </row>
    <row r="46" spans="1:23" ht="14.4" customHeight="1" x14ac:dyDescent="0.3">
      <c r="A46" s="20"/>
      <c r="B46" s="4"/>
      <c r="C46" s="4"/>
      <c r="D46" s="74" t="s">
        <v>107</v>
      </c>
      <c r="E46" s="21" t="s">
        <v>36</v>
      </c>
      <c r="F46" s="33"/>
      <c r="G46" s="13"/>
      <c r="H46" s="48"/>
      <c r="I46" s="63"/>
      <c r="J46" s="63"/>
      <c r="K46" s="49"/>
      <c r="L46" s="33"/>
      <c r="M46" s="13"/>
      <c r="N46" s="48"/>
      <c r="O46" s="63"/>
      <c r="P46" s="63"/>
      <c r="Q46" s="49"/>
      <c r="R46" s="69">
        <v>48316.4</v>
      </c>
      <c r="S46" s="86">
        <v>0</v>
      </c>
      <c r="T46" s="82">
        <f t="shared" si="6"/>
        <v>0</v>
      </c>
      <c r="U46" s="55">
        <f t="shared" si="7"/>
        <v>0</v>
      </c>
      <c r="V46" s="56">
        <f t="shared" si="8"/>
        <v>0</v>
      </c>
      <c r="W46" s="55">
        <f t="shared" si="9"/>
        <v>0</v>
      </c>
    </row>
    <row r="47" spans="1:23" x14ac:dyDescent="0.3">
      <c r="A47" s="20"/>
      <c r="B47" s="4" t="s">
        <v>105</v>
      </c>
      <c r="C47" s="121" t="s">
        <v>49</v>
      </c>
      <c r="D47" s="121"/>
      <c r="E47" s="122"/>
      <c r="F47" s="31">
        <v>0</v>
      </c>
      <c r="G47" s="5">
        <v>0</v>
      </c>
      <c r="H47" s="10">
        <v>0</v>
      </c>
      <c r="I47" s="61">
        <v>0</v>
      </c>
      <c r="J47" s="61">
        <v>0</v>
      </c>
      <c r="K47" s="34">
        <v>0</v>
      </c>
      <c r="L47" s="31">
        <v>2</v>
      </c>
      <c r="M47" s="5">
        <v>3</v>
      </c>
      <c r="N47" s="10">
        <f t="shared" si="4"/>
        <v>1.5</v>
      </c>
      <c r="O47" s="61">
        <v>3384922</v>
      </c>
      <c r="P47" s="61">
        <v>4876952</v>
      </c>
      <c r="Q47" s="34">
        <f t="shared" si="5"/>
        <v>1.4407871141491591</v>
      </c>
      <c r="R47" s="69">
        <v>0</v>
      </c>
      <c r="S47" s="86">
        <v>3192030</v>
      </c>
      <c r="T47" s="82">
        <f t="shared" si="6"/>
        <v>2</v>
      </c>
      <c r="U47" s="55">
        <f t="shared" si="7"/>
        <v>3384922</v>
      </c>
      <c r="V47" s="56">
        <f t="shared" si="8"/>
        <v>3</v>
      </c>
      <c r="W47" s="55">
        <f t="shared" si="9"/>
        <v>4876952</v>
      </c>
    </row>
    <row r="48" spans="1:23" s="8" customFormat="1" x14ac:dyDescent="0.3">
      <c r="A48" s="19">
        <v>6</v>
      </c>
      <c r="B48" s="104" t="s">
        <v>42</v>
      </c>
      <c r="C48" s="104"/>
      <c r="D48" s="104"/>
      <c r="E48" s="105"/>
      <c r="F48" s="30">
        <f>F49+F51</f>
        <v>125</v>
      </c>
      <c r="G48" s="7">
        <f t="shared" ref="G48:S48" si="22">G49+G51</f>
        <v>119</v>
      </c>
      <c r="H48" s="9">
        <f t="shared" si="2"/>
        <v>0.95199999999999996</v>
      </c>
      <c r="I48" s="60">
        <f t="shared" si="22"/>
        <v>3314197.74</v>
      </c>
      <c r="J48" s="60">
        <f t="shared" si="22"/>
        <v>3244509.1399999997</v>
      </c>
      <c r="K48" s="35">
        <f t="shared" si="3"/>
        <v>0.97897270909369438</v>
      </c>
      <c r="L48" s="30">
        <f t="shared" si="22"/>
        <v>1</v>
      </c>
      <c r="M48" s="7">
        <f t="shared" si="22"/>
        <v>1</v>
      </c>
      <c r="N48" s="9">
        <f t="shared" si="4"/>
        <v>1</v>
      </c>
      <c r="O48" s="60">
        <f t="shared" si="22"/>
        <v>1000000</v>
      </c>
      <c r="P48" s="60">
        <f t="shared" si="22"/>
        <v>990650.41</v>
      </c>
      <c r="Q48" s="35">
        <f t="shared" si="5"/>
        <v>0.99065040999999998</v>
      </c>
      <c r="R48" s="68">
        <f t="shared" si="22"/>
        <v>3460207.2</v>
      </c>
      <c r="S48" s="85">
        <f t="shared" si="22"/>
        <v>225411.74</v>
      </c>
      <c r="T48" s="81">
        <f t="shared" si="6"/>
        <v>126</v>
      </c>
      <c r="U48" s="58">
        <f t="shared" si="7"/>
        <v>4314197.74</v>
      </c>
      <c r="V48" s="59">
        <f t="shared" si="8"/>
        <v>120</v>
      </c>
      <c r="W48" s="58">
        <f t="shared" si="9"/>
        <v>4235159.55</v>
      </c>
    </row>
    <row r="49" spans="1:23" x14ac:dyDescent="0.3">
      <c r="A49" s="20"/>
      <c r="B49" s="4" t="s">
        <v>68</v>
      </c>
      <c r="C49" s="121" t="s">
        <v>48</v>
      </c>
      <c r="D49" s="121"/>
      <c r="E49" s="122"/>
      <c r="F49" s="31">
        <f>F50</f>
        <v>103</v>
      </c>
      <c r="G49" s="5">
        <f t="shared" ref="G49:S49" si="23">G50</f>
        <v>97</v>
      </c>
      <c r="H49" s="10">
        <f t="shared" si="2"/>
        <v>0.94174757281553401</v>
      </c>
      <c r="I49" s="61">
        <f t="shared" si="23"/>
        <v>1475293.5</v>
      </c>
      <c r="J49" s="61">
        <f t="shared" si="23"/>
        <v>1383113.5</v>
      </c>
      <c r="K49" s="34">
        <f t="shared" si="3"/>
        <v>0.93751751770071512</v>
      </c>
      <c r="L49" s="31">
        <f t="shared" si="23"/>
        <v>0</v>
      </c>
      <c r="M49" s="5">
        <f t="shared" si="23"/>
        <v>0</v>
      </c>
      <c r="N49" s="10">
        <v>0</v>
      </c>
      <c r="O49" s="61">
        <f t="shared" si="23"/>
        <v>0</v>
      </c>
      <c r="P49" s="61">
        <f t="shared" si="23"/>
        <v>0</v>
      </c>
      <c r="Q49" s="34">
        <v>0</v>
      </c>
      <c r="R49" s="69">
        <f t="shared" si="23"/>
        <v>1182840.78</v>
      </c>
      <c r="S49" s="86">
        <f t="shared" si="23"/>
        <v>0</v>
      </c>
      <c r="T49" s="82">
        <f t="shared" si="6"/>
        <v>103</v>
      </c>
      <c r="U49" s="55">
        <f t="shared" si="7"/>
        <v>1475293.5</v>
      </c>
      <c r="V49" s="56">
        <f t="shared" si="8"/>
        <v>97</v>
      </c>
      <c r="W49" s="55">
        <f t="shared" si="9"/>
        <v>1383113.5</v>
      </c>
    </row>
    <row r="50" spans="1:23" x14ac:dyDescent="0.3">
      <c r="A50" s="20"/>
      <c r="B50" s="4"/>
      <c r="C50" s="4" t="s">
        <v>81</v>
      </c>
      <c r="D50" s="121" t="s">
        <v>104</v>
      </c>
      <c r="E50" s="122"/>
      <c r="F50" s="31">
        <v>103</v>
      </c>
      <c r="G50" s="5">
        <v>97</v>
      </c>
      <c r="H50" s="10">
        <f t="shared" si="2"/>
        <v>0.94174757281553401</v>
      </c>
      <c r="I50" s="61">
        <v>1475293.5</v>
      </c>
      <c r="J50" s="61">
        <v>1383113.5</v>
      </c>
      <c r="K50" s="34">
        <f t="shared" si="3"/>
        <v>0.93751751770071512</v>
      </c>
      <c r="L50" s="31">
        <v>0</v>
      </c>
      <c r="M50" s="5">
        <v>0</v>
      </c>
      <c r="N50" s="10">
        <v>0</v>
      </c>
      <c r="O50" s="61">
        <v>0</v>
      </c>
      <c r="P50" s="61">
        <v>0</v>
      </c>
      <c r="Q50" s="34">
        <v>0</v>
      </c>
      <c r="R50" s="69">
        <v>1182840.78</v>
      </c>
      <c r="S50" s="86">
        <v>0</v>
      </c>
      <c r="T50" s="82">
        <f t="shared" si="6"/>
        <v>103</v>
      </c>
      <c r="U50" s="55">
        <f t="shared" si="7"/>
        <v>1475293.5</v>
      </c>
      <c r="V50" s="56">
        <f t="shared" si="8"/>
        <v>97</v>
      </c>
      <c r="W50" s="55">
        <f t="shared" si="9"/>
        <v>1383113.5</v>
      </c>
    </row>
    <row r="51" spans="1:23" x14ac:dyDescent="0.3">
      <c r="A51" s="20"/>
      <c r="B51" s="4" t="s">
        <v>69</v>
      </c>
      <c r="C51" s="121" t="s">
        <v>49</v>
      </c>
      <c r="D51" s="121"/>
      <c r="E51" s="122"/>
      <c r="F51" s="31">
        <v>22</v>
      </c>
      <c r="G51" s="5">
        <v>22</v>
      </c>
      <c r="H51" s="10">
        <f t="shared" si="2"/>
        <v>1</v>
      </c>
      <c r="I51" s="61">
        <v>1838904.24</v>
      </c>
      <c r="J51" s="61">
        <v>1861395.64</v>
      </c>
      <c r="K51" s="34">
        <f t="shared" si="3"/>
        <v>1.0122308707059156</v>
      </c>
      <c r="L51" s="31">
        <v>1</v>
      </c>
      <c r="M51" s="5">
        <v>1</v>
      </c>
      <c r="N51" s="10">
        <f t="shared" si="4"/>
        <v>1</v>
      </c>
      <c r="O51" s="61">
        <v>1000000</v>
      </c>
      <c r="P51" s="61">
        <v>990650.41</v>
      </c>
      <c r="Q51" s="34">
        <f t="shared" si="5"/>
        <v>0.99065040999999998</v>
      </c>
      <c r="R51" s="69">
        <v>2277366.42</v>
      </c>
      <c r="S51" s="86">
        <v>225411.74</v>
      </c>
      <c r="T51" s="82">
        <f t="shared" si="6"/>
        <v>23</v>
      </c>
      <c r="U51" s="55">
        <f t="shared" si="7"/>
        <v>2838904.24</v>
      </c>
      <c r="V51" s="56">
        <f t="shared" si="8"/>
        <v>23</v>
      </c>
      <c r="W51" s="55">
        <f t="shared" si="9"/>
        <v>2852046.05</v>
      </c>
    </row>
    <row r="52" spans="1:23" s="8" customFormat="1" x14ac:dyDescent="0.3">
      <c r="A52" s="19">
        <v>7</v>
      </c>
      <c r="B52" s="104" t="s">
        <v>43</v>
      </c>
      <c r="C52" s="104"/>
      <c r="D52" s="104"/>
      <c r="E52" s="105"/>
      <c r="F52" s="30">
        <f>F55+F60</f>
        <v>457</v>
      </c>
      <c r="G52" s="7">
        <f t="shared" ref="G52:J52" si="24">G55+G60</f>
        <v>89</v>
      </c>
      <c r="H52" s="9">
        <f t="shared" si="2"/>
        <v>0.19474835886214442</v>
      </c>
      <c r="I52" s="60">
        <f t="shared" si="24"/>
        <v>9719084.8399999999</v>
      </c>
      <c r="J52" s="60">
        <f t="shared" si="24"/>
        <v>4336067.01</v>
      </c>
      <c r="K52" s="35">
        <f t="shared" si="3"/>
        <v>0.44613943404984208</v>
      </c>
      <c r="L52" s="30">
        <f>L53+L55+L60</f>
        <v>1</v>
      </c>
      <c r="M52" s="30">
        <f t="shared" ref="M52:P52" si="25">M53+M55+M60</f>
        <v>2</v>
      </c>
      <c r="N52" s="9">
        <f t="shared" si="4"/>
        <v>2</v>
      </c>
      <c r="O52" s="68">
        <f t="shared" si="25"/>
        <v>190896</v>
      </c>
      <c r="P52" s="68">
        <f t="shared" si="25"/>
        <v>577751</v>
      </c>
      <c r="Q52" s="35">
        <f t="shared" si="5"/>
        <v>3.026522294862124</v>
      </c>
      <c r="R52" s="68">
        <f>R55+R60</f>
        <v>4178773.83</v>
      </c>
      <c r="S52" s="85">
        <f>S53+S55+S60</f>
        <v>577751</v>
      </c>
      <c r="T52" s="81">
        <f t="shared" si="6"/>
        <v>458</v>
      </c>
      <c r="U52" s="58">
        <f t="shared" si="7"/>
        <v>9909980.8399999999</v>
      </c>
      <c r="V52" s="59">
        <f t="shared" si="8"/>
        <v>91</v>
      </c>
      <c r="W52" s="58">
        <f t="shared" si="9"/>
        <v>4913818.01</v>
      </c>
    </row>
    <row r="53" spans="1:23" s="8" customFormat="1" x14ac:dyDescent="0.3">
      <c r="A53" s="37"/>
      <c r="B53" s="74" t="s">
        <v>70</v>
      </c>
      <c r="C53" s="121" t="s">
        <v>48</v>
      </c>
      <c r="D53" s="121"/>
      <c r="E53" s="122"/>
      <c r="F53" s="38">
        <f>F54</f>
        <v>0</v>
      </c>
      <c r="G53" s="38">
        <f>G54</f>
        <v>0</v>
      </c>
      <c r="H53" s="10">
        <v>0</v>
      </c>
      <c r="I53" s="65">
        <f>I54</f>
        <v>0</v>
      </c>
      <c r="J53" s="65">
        <f>J54</f>
        <v>0</v>
      </c>
      <c r="K53" s="34">
        <v>0</v>
      </c>
      <c r="L53" s="31">
        <f>L54</f>
        <v>1</v>
      </c>
      <c r="M53" s="31">
        <f t="shared" ref="M53:P53" si="26">M54</f>
        <v>1</v>
      </c>
      <c r="N53" s="10">
        <f t="shared" si="4"/>
        <v>1</v>
      </c>
      <c r="O53" s="69">
        <f t="shared" si="26"/>
        <v>190896</v>
      </c>
      <c r="P53" s="69">
        <f t="shared" si="26"/>
        <v>190896</v>
      </c>
      <c r="Q53" s="34">
        <f t="shared" si="5"/>
        <v>1</v>
      </c>
      <c r="R53" s="69">
        <v>0</v>
      </c>
      <c r="S53" s="87">
        <f>S54</f>
        <v>190896</v>
      </c>
      <c r="T53" s="82">
        <f t="shared" si="6"/>
        <v>1</v>
      </c>
      <c r="U53" s="55">
        <f t="shared" si="7"/>
        <v>190896</v>
      </c>
      <c r="V53" s="56">
        <f t="shared" si="8"/>
        <v>1</v>
      </c>
      <c r="W53" s="55">
        <f t="shared" si="9"/>
        <v>190896</v>
      </c>
    </row>
    <row r="54" spans="1:23" s="8" customFormat="1" x14ac:dyDescent="0.3">
      <c r="A54" s="37"/>
      <c r="B54" s="76"/>
      <c r="C54" s="74" t="s">
        <v>82</v>
      </c>
      <c r="D54" s="121" t="s">
        <v>101</v>
      </c>
      <c r="E54" s="122"/>
      <c r="F54" s="38">
        <v>0</v>
      </c>
      <c r="G54" s="39">
        <v>0</v>
      </c>
      <c r="H54" s="10">
        <v>0</v>
      </c>
      <c r="I54" s="65">
        <v>0</v>
      </c>
      <c r="J54" s="65">
        <v>0</v>
      </c>
      <c r="K54" s="34">
        <v>0</v>
      </c>
      <c r="L54" s="31">
        <v>1</v>
      </c>
      <c r="M54" s="5">
        <v>1</v>
      </c>
      <c r="N54" s="10">
        <f t="shared" si="4"/>
        <v>1</v>
      </c>
      <c r="O54" s="61">
        <v>190896</v>
      </c>
      <c r="P54" s="61">
        <v>190896</v>
      </c>
      <c r="Q54" s="34">
        <f t="shared" si="5"/>
        <v>1</v>
      </c>
      <c r="R54" s="69">
        <v>0</v>
      </c>
      <c r="S54" s="86">
        <v>190896</v>
      </c>
      <c r="T54" s="82">
        <f t="shared" si="6"/>
        <v>1</v>
      </c>
      <c r="U54" s="55">
        <f t="shared" si="7"/>
        <v>190896</v>
      </c>
      <c r="V54" s="56">
        <f t="shared" si="8"/>
        <v>1</v>
      </c>
      <c r="W54" s="55">
        <f t="shared" si="9"/>
        <v>190896</v>
      </c>
    </row>
    <row r="55" spans="1:23" x14ac:dyDescent="0.3">
      <c r="A55" s="20"/>
      <c r="B55" s="4" t="s">
        <v>71</v>
      </c>
      <c r="C55" s="97" t="s">
        <v>35</v>
      </c>
      <c r="D55" s="97"/>
      <c r="E55" s="98"/>
      <c r="F55" s="31">
        <f>SUM(F56:F58)</f>
        <v>456</v>
      </c>
      <c r="G55" s="5">
        <f t="shared" ref="G55:J55" si="27">SUM(G56:G58)</f>
        <v>88</v>
      </c>
      <c r="H55" s="10">
        <f t="shared" si="2"/>
        <v>0.19298245614035087</v>
      </c>
      <c r="I55" s="61">
        <f t="shared" si="27"/>
        <v>8719084.8399999999</v>
      </c>
      <c r="J55" s="61">
        <f t="shared" si="27"/>
        <v>3536067.01</v>
      </c>
      <c r="K55" s="34">
        <f t="shared" si="3"/>
        <v>0.40555483458284597</v>
      </c>
      <c r="L55" s="31">
        <f>L56+L58</f>
        <v>0</v>
      </c>
      <c r="M55" s="31">
        <f t="shared" ref="M55:P55" si="28">M56+M58</f>
        <v>0</v>
      </c>
      <c r="N55" s="10">
        <v>0</v>
      </c>
      <c r="O55" s="69">
        <f t="shared" si="28"/>
        <v>0</v>
      </c>
      <c r="P55" s="69">
        <f t="shared" si="28"/>
        <v>0</v>
      </c>
      <c r="Q55" s="34">
        <v>0</v>
      </c>
      <c r="R55" s="69">
        <f>R56+R58</f>
        <v>3378773.83</v>
      </c>
      <c r="S55" s="86">
        <v>0</v>
      </c>
      <c r="T55" s="82">
        <f t="shared" si="6"/>
        <v>456</v>
      </c>
      <c r="U55" s="55">
        <f t="shared" si="7"/>
        <v>8719084.8399999999</v>
      </c>
      <c r="V55" s="56">
        <f t="shared" si="8"/>
        <v>88</v>
      </c>
      <c r="W55" s="55">
        <f t="shared" si="9"/>
        <v>3536067.01</v>
      </c>
    </row>
    <row r="56" spans="1:23" ht="27" customHeight="1" x14ac:dyDescent="0.3">
      <c r="A56" s="20"/>
      <c r="B56" s="4"/>
      <c r="C56" s="4" t="s">
        <v>83</v>
      </c>
      <c r="D56" s="99" t="s">
        <v>95</v>
      </c>
      <c r="E56" s="100"/>
      <c r="F56" s="31">
        <v>445</v>
      </c>
      <c r="G56" s="5">
        <v>76</v>
      </c>
      <c r="H56" s="10">
        <f t="shared" si="2"/>
        <v>0.17078651685393259</v>
      </c>
      <c r="I56" s="61">
        <v>6425084.8399999999</v>
      </c>
      <c r="J56" s="61">
        <v>1112231.6299999999</v>
      </c>
      <c r="K56" s="34">
        <f t="shared" si="3"/>
        <v>0.17310769549309171</v>
      </c>
      <c r="L56" s="31">
        <v>0</v>
      </c>
      <c r="M56" s="5">
        <v>0</v>
      </c>
      <c r="N56" s="10">
        <v>0</v>
      </c>
      <c r="O56" s="61">
        <v>0</v>
      </c>
      <c r="P56" s="61">
        <v>0</v>
      </c>
      <c r="Q56" s="34">
        <v>0</v>
      </c>
      <c r="R56" s="69">
        <v>1109773.83</v>
      </c>
      <c r="S56" s="86">
        <v>0</v>
      </c>
      <c r="T56" s="82">
        <f t="shared" si="6"/>
        <v>445</v>
      </c>
      <c r="U56" s="55">
        <f t="shared" si="7"/>
        <v>6425084.8399999999</v>
      </c>
      <c r="V56" s="56">
        <f t="shared" si="8"/>
        <v>76</v>
      </c>
      <c r="W56" s="55">
        <f t="shared" si="9"/>
        <v>1112231.6299999999</v>
      </c>
    </row>
    <row r="57" spans="1:23" x14ac:dyDescent="0.3">
      <c r="A57" s="20"/>
      <c r="B57" s="4"/>
      <c r="C57" s="4"/>
      <c r="D57" s="4" t="s">
        <v>91</v>
      </c>
      <c r="E57" s="21" t="s">
        <v>36</v>
      </c>
      <c r="F57" s="33"/>
      <c r="G57" s="13"/>
      <c r="H57" s="48"/>
      <c r="I57" s="63"/>
      <c r="J57" s="63"/>
      <c r="K57" s="49"/>
      <c r="L57" s="33"/>
      <c r="M57" s="13"/>
      <c r="N57" s="48"/>
      <c r="O57" s="63"/>
      <c r="P57" s="63"/>
      <c r="Q57" s="49"/>
      <c r="R57" s="69">
        <v>109773.83</v>
      </c>
      <c r="S57" s="86">
        <v>0</v>
      </c>
      <c r="T57" s="82">
        <f t="shared" si="6"/>
        <v>0</v>
      </c>
      <c r="U57" s="55">
        <f t="shared" si="7"/>
        <v>0</v>
      </c>
      <c r="V57" s="56">
        <f t="shared" si="8"/>
        <v>0</v>
      </c>
      <c r="W57" s="55">
        <f t="shared" si="9"/>
        <v>0</v>
      </c>
    </row>
    <row r="58" spans="1:23" ht="30.6" customHeight="1" x14ac:dyDescent="0.3">
      <c r="A58" s="20"/>
      <c r="B58" s="4"/>
      <c r="C58" s="4" t="s">
        <v>110</v>
      </c>
      <c r="D58" s="99" t="s">
        <v>96</v>
      </c>
      <c r="E58" s="100"/>
      <c r="F58" s="31">
        <v>11</v>
      </c>
      <c r="G58" s="5">
        <v>12</v>
      </c>
      <c r="H58" s="10">
        <f t="shared" si="2"/>
        <v>1.0909090909090908</v>
      </c>
      <c r="I58" s="61">
        <v>2294000</v>
      </c>
      <c r="J58" s="61">
        <v>2423835.38</v>
      </c>
      <c r="K58" s="34">
        <f t="shared" si="3"/>
        <v>1.0565978116826504</v>
      </c>
      <c r="L58" s="31">
        <v>0</v>
      </c>
      <c r="M58" s="5">
        <v>0</v>
      </c>
      <c r="N58" s="10">
        <v>0</v>
      </c>
      <c r="O58" s="61">
        <v>0</v>
      </c>
      <c r="P58" s="61">
        <v>0</v>
      </c>
      <c r="Q58" s="34">
        <v>0</v>
      </c>
      <c r="R58" s="69">
        <v>2269000</v>
      </c>
      <c r="S58" s="86">
        <v>0</v>
      </c>
      <c r="T58" s="82">
        <f t="shared" si="6"/>
        <v>11</v>
      </c>
      <c r="U58" s="55">
        <f t="shared" si="7"/>
        <v>2294000</v>
      </c>
      <c r="V58" s="56">
        <f t="shared" si="8"/>
        <v>12</v>
      </c>
      <c r="W58" s="55">
        <f t="shared" si="9"/>
        <v>2423835.38</v>
      </c>
    </row>
    <row r="59" spans="1:23" x14ac:dyDescent="0.3">
      <c r="A59" s="20"/>
      <c r="B59" s="4"/>
      <c r="C59" s="4"/>
      <c r="D59" s="4" t="s">
        <v>111</v>
      </c>
      <c r="E59" s="21" t="s">
        <v>36</v>
      </c>
      <c r="F59" s="33"/>
      <c r="G59" s="13"/>
      <c r="H59" s="48"/>
      <c r="I59" s="63"/>
      <c r="J59" s="63"/>
      <c r="K59" s="49"/>
      <c r="L59" s="33"/>
      <c r="M59" s="13"/>
      <c r="N59" s="48"/>
      <c r="O59" s="63"/>
      <c r="P59" s="63"/>
      <c r="Q59" s="49"/>
      <c r="R59" s="69">
        <v>950113.18</v>
      </c>
      <c r="S59" s="86">
        <v>0</v>
      </c>
      <c r="T59" s="82">
        <f t="shared" si="6"/>
        <v>0</v>
      </c>
      <c r="U59" s="55">
        <f t="shared" si="7"/>
        <v>0</v>
      </c>
      <c r="V59" s="56">
        <f t="shared" si="8"/>
        <v>0</v>
      </c>
      <c r="W59" s="55" t="s">
        <v>119</v>
      </c>
    </row>
    <row r="60" spans="1:23" x14ac:dyDescent="0.3">
      <c r="A60" s="20"/>
      <c r="B60" s="4" t="s">
        <v>109</v>
      </c>
      <c r="C60" s="121" t="s">
        <v>49</v>
      </c>
      <c r="D60" s="121"/>
      <c r="E60" s="122"/>
      <c r="F60" s="31">
        <v>1</v>
      </c>
      <c r="G60" s="5">
        <v>1</v>
      </c>
      <c r="H60" s="10">
        <f t="shared" si="2"/>
        <v>1</v>
      </c>
      <c r="I60" s="61">
        <v>1000000</v>
      </c>
      <c r="J60" s="61">
        <v>800000</v>
      </c>
      <c r="K60" s="34">
        <f t="shared" si="3"/>
        <v>0.8</v>
      </c>
      <c r="L60" s="31">
        <v>0</v>
      </c>
      <c r="M60" s="5">
        <v>1</v>
      </c>
      <c r="N60" s="10">
        <v>0</v>
      </c>
      <c r="O60" s="61">
        <v>0</v>
      </c>
      <c r="P60" s="61">
        <v>386855</v>
      </c>
      <c r="Q60" s="34">
        <v>0</v>
      </c>
      <c r="R60" s="69">
        <v>800000</v>
      </c>
      <c r="S60" s="86">
        <v>386855</v>
      </c>
      <c r="T60" s="82">
        <f t="shared" si="6"/>
        <v>1</v>
      </c>
      <c r="U60" s="55">
        <f t="shared" si="7"/>
        <v>1000000</v>
      </c>
      <c r="V60" s="56">
        <f t="shared" si="8"/>
        <v>2</v>
      </c>
      <c r="W60" s="55">
        <f t="shared" si="9"/>
        <v>1186855</v>
      </c>
    </row>
    <row r="61" spans="1:23" s="8" customFormat="1" x14ac:dyDescent="0.3">
      <c r="A61" s="19">
        <v>8</v>
      </c>
      <c r="B61" s="104" t="s">
        <v>44</v>
      </c>
      <c r="C61" s="104"/>
      <c r="D61" s="104"/>
      <c r="E61" s="105"/>
      <c r="F61" s="30">
        <f>F62</f>
        <v>6</v>
      </c>
      <c r="G61" s="7">
        <f t="shared" ref="G61:J61" si="29">G62</f>
        <v>3</v>
      </c>
      <c r="H61" s="9">
        <f t="shared" si="2"/>
        <v>0.5</v>
      </c>
      <c r="I61" s="60">
        <f t="shared" si="29"/>
        <v>1266000</v>
      </c>
      <c r="J61" s="60">
        <f t="shared" si="29"/>
        <v>363480</v>
      </c>
      <c r="K61" s="35">
        <f t="shared" si="3"/>
        <v>0.28710900473933648</v>
      </c>
      <c r="L61" s="30">
        <f>L62</f>
        <v>0</v>
      </c>
      <c r="M61" s="30">
        <f t="shared" ref="M61:P61" si="30">M62</f>
        <v>0</v>
      </c>
      <c r="N61" s="9">
        <v>0</v>
      </c>
      <c r="O61" s="68">
        <f t="shared" si="30"/>
        <v>0</v>
      </c>
      <c r="P61" s="68">
        <f t="shared" si="30"/>
        <v>0</v>
      </c>
      <c r="Q61" s="35">
        <v>0</v>
      </c>
      <c r="R61" s="68">
        <f>R62</f>
        <v>363480</v>
      </c>
      <c r="S61" s="85">
        <v>0</v>
      </c>
      <c r="T61" s="81">
        <f t="shared" si="6"/>
        <v>6</v>
      </c>
      <c r="U61" s="58">
        <f t="shared" si="7"/>
        <v>1266000</v>
      </c>
      <c r="V61" s="59">
        <f t="shared" si="8"/>
        <v>3</v>
      </c>
      <c r="W61" s="58">
        <f t="shared" si="9"/>
        <v>363480</v>
      </c>
    </row>
    <row r="62" spans="1:23" x14ac:dyDescent="0.3">
      <c r="A62" s="20"/>
      <c r="B62" s="4" t="s">
        <v>72</v>
      </c>
      <c r="C62" s="121" t="s">
        <v>49</v>
      </c>
      <c r="D62" s="121"/>
      <c r="E62" s="122"/>
      <c r="F62" s="31">
        <v>6</v>
      </c>
      <c r="G62" s="5">
        <v>3</v>
      </c>
      <c r="H62" s="10">
        <f t="shared" si="2"/>
        <v>0.5</v>
      </c>
      <c r="I62" s="61">
        <v>1266000</v>
      </c>
      <c r="J62" s="61">
        <v>363480</v>
      </c>
      <c r="K62" s="34">
        <f t="shared" si="3"/>
        <v>0.28710900473933648</v>
      </c>
      <c r="L62" s="31">
        <v>0</v>
      </c>
      <c r="M62" s="5">
        <v>0</v>
      </c>
      <c r="N62" s="10">
        <v>0</v>
      </c>
      <c r="O62" s="61">
        <v>0</v>
      </c>
      <c r="P62" s="61">
        <v>0</v>
      </c>
      <c r="Q62" s="34">
        <v>0</v>
      </c>
      <c r="R62" s="69">
        <v>363480</v>
      </c>
      <c r="S62" s="86">
        <v>0</v>
      </c>
      <c r="T62" s="82">
        <f t="shared" si="6"/>
        <v>6</v>
      </c>
      <c r="U62" s="55">
        <f t="shared" si="7"/>
        <v>1266000</v>
      </c>
      <c r="V62" s="56">
        <f t="shared" si="8"/>
        <v>3</v>
      </c>
      <c r="W62" s="55">
        <f t="shared" si="9"/>
        <v>363480</v>
      </c>
    </row>
    <row r="63" spans="1:23" s="8" customFormat="1" hidden="1" x14ac:dyDescent="0.3">
      <c r="A63" s="22">
        <v>9</v>
      </c>
      <c r="B63" s="129" t="s">
        <v>45</v>
      </c>
      <c r="C63" s="129"/>
      <c r="D63" s="129"/>
      <c r="E63" s="130"/>
      <c r="F63" s="40">
        <v>0</v>
      </c>
      <c r="G63" s="41">
        <v>0</v>
      </c>
      <c r="H63" s="41">
        <v>0</v>
      </c>
      <c r="I63" s="66">
        <v>0</v>
      </c>
      <c r="J63" s="66">
        <v>0</v>
      </c>
      <c r="K63" s="42">
        <v>0</v>
      </c>
      <c r="L63" s="40">
        <v>0</v>
      </c>
      <c r="M63" s="41">
        <v>0</v>
      </c>
      <c r="N63" s="41">
        <v>0</v>
      </c>
      <c r="O63" s="66">
        <v>0</v>
      </c>
      <c r="P63" s="66">
        <v>0</v>
      </c>
      <c r="Q63" s="42">
        <v>0</v>
      </c>
      <c r="R63" s="72">
        <v>0</v>
      </c>
      <c r="S63" s="88">
        <v>0</v>
      </c>
      <c r="T63" s="82">
        <f t="shared" si="6"/>
        <v>0</v>
      </c>
      <c r="U63" s="55">
        <f t="shared" si="7"/>
        <v>0</v>
      </c>
      <c r="V63" s="56">
        <f t="shared" si="8"/>
        <v>0</v>
      </c>
      <c r="W63" s="55">
        <f t="shared" si="9"/>
        <v>0</v>
      </c>
    </row>
    <row r="64" spans="1:23" hidden="1" x14ac:dyDescent="0.3">
      <c r="A64" s="23"/>
      <c r="B64" s="15" t="s">
        <v>73</v>
      </c>
      <c r="C64" s="129" t="s">
        <v>35</v>
      </c>
      <c r="D64" s="129"/>
      <c r="E64" s="130"/>
      <c r="F64" s="32"/>
      <c r="G64" s="16"/>
      <c r="H64" s="43"/>
      <c r="I64" s="67"/>
      <c r="J64" s="67"/>
      <c r="K64" s="44"/>
      <c r="L64" s="32"/>
      <c r="M64" s="16"/>
      <c r="N64" s="43"/>
      <c r="O64" s="67"/>
      <c r="P64" s="67"/>
      <c r="Q64" s="44"/>
      <c r="R64" s="73"/>
      <c r="S64" s="89"/>
      <c r="T64" s="82">
        <f t="shared" si="6"/>
        <v>0</v>
      </c>
      <c r="U64" s="55">
        <f t="shared" si="7"/>
        <v>0</v>
      </c>
      <c r="V64" s="56">
        <f t="shared" si="8"/>
        <v>0</v>
      </c>
      <c r="W64" s="55">
        <f t="shared" si="9"/>
        <v>0</v>
      </c>
    </row>
    <row r="65" spans="1:23" hidden="1" x14ac:dyDescent="0.3">
      <c r="A65" s="23"/>
      <c r="B65" s="15"/>
      <c r="C65" s="15" t="s">
        <v>84</v>
      </c>
      <c r="D65" s="127" t="s">
        <v>108</v>
      </c>
      <c r="E65" s="128"/>
      <c r="F65" s="32"/>
      <c r="G65" s="16"/>
      <c r="H65" s="43"/>
      <c r="I65" s="67"/>
      <c r="J65" s="67"/>
      <c r="K65" s="44"/>
      <c r="L65" s="32"/>
      <c r="M65" s="16"/>
      <c r="N65" s="43"/>
      <c r="O65" s="67"/>
      <c r="P65" s="67"/>
      <c r="Q65" s="44"/>
      <c r="R65" s="73"/>
      <c r="S65" s="89"/>
      <c r="T65" s="82">
        <f t="shared" si="6"/>
        <v>0</v>
      </c>
      <c r="U65" s="55">
        <f t="shared" si="7"/>
        <v>0</v>
      </c>
      <c r="V65" s="56">
        <f t="shared" si="8"/>
        <v>0</v>
      </c>
      <c r="W65" s="55">
        <f t="shared" si="9"/>
        <v>0</v>
      </c>
    </row>
    <row r="66" spans="1:23" hidden="1" x14ac:dyDescent="0.3">
      <c r="A66" s="23"/>
      <c r="B66" s="15"/>
      <c r="C66" s="15"/>
      <c r="D66" s="15" t="s">
        <v>92</v>
      </c>
      <c r="E66" s="24" t="s">
        <v>36</v>
      </c>
      <c r="F66" s="32"/>
      <c r="G66" s="16"/>
      <c r="H66" s="43"/>
      <c r="I66" s="67"/>
      <c r="J66" s="67"/>
      <c r="K66" s="44"/>
      <c r="L66" s="32"/>
      <c r="M66" s="16"/>
      <c r="N66" s="43"/>
      <c r="O66" s="67"/>
      <c r="P66" s="67"/>
      <c r="Q66" s="44"/>
      <c r="R66" s="73"/>
      <c r="S66" s="89"/>
      <c r="T66" s="82">
        <f t="shared" si="6"/>
        <v>0</v>
      </c>
      <c r="U66" s="55">
        <f t="shared" si="7"/>
        <v>0</v>
      </c>
      <c r="V66" s="56">
        <f t="shared" si="8"/>
        <v>0</v>
      </c>
      <c r="W66" s="55">
        <f t="shared" si="9"/>
        <v>0</v>
      </c>
    </row>
    <row r="67" spans="1:23" hidden="1" x14ac:dyDescent="0.3">
      <c r="A67" s="23"/>
      <c r="B67" s="15" t="s">
        <v>74</v>
      </c>
      <c r="C67" s="127" t="s">
        <v>49</v>
      </c>
      <c r="D67" s="127"/>
      <c r="E67" s="128"/>
      <c r="F67" s="32"/>
      <c r="G67" s="16"/>
      <c r="H67" s="43"/>
      <c r="I67" s="67"/>
      <c r="J67" s="67"/>
      <c r="K67" s="44"/>
      <c r="L67" s="32"/>
      <c r="M67" s="16"/>
      <c r="N67" s="43"/>
      <c r="O67" s="67"/>
      <c r="P67" s="67"/>
      <c r="Q67" s="44"/>
      <c r="R67" s="73"/>
      <c r="S67" s="89"/>
      <c r="T67" s="82">
        <f t="shared" si="6"/>
        <v>0</v>
      </c>
      <c r="U67" s="55">
        <f t="shared" si="7"/>
        <v>0</v>
      </c>
      <c r="V67" s="56">
        <f t="shared" si="8"/>
        <v>0</v>
      </c>
      <c r="W67" s="55">
        <f t="shared" si="9"/>
        <v>0</v>
      </c>
    </row>
    <row r="68" spans="1:23" s="8" customFormat="1" x14ac:dyDescent="0.3">
      <c r="A68" s="19">
        <v>9</v>
      </c>
      <c r="B68" s="104" t="s">
        <v>46</v>
      </c>
      <c r="C68" s="104"/>
      <c r="D68" s="104"/>
      <c r="E68" s="105"/>
      <c r="F68" s="30">
        <f>F9+F21+F28+F32+F41+F48+F52+F61</f>
        <v>14188</v>
      </c>
      <c r="G68" s="30">
        <f t="shared" ref="G68:S68" si="31">G9+G21+G28+G32+G41+G48+G52+G61</f>
        <v>11125</v>
      </c>
      <c r="H68" s="50">
        <f>G68/F68</f>
        <v>0.78411333521285598</v>
      </c>
      <c r="I68" s="68">
        <f t="shared" si="31"/>
        <v>212891483.59999999</v>
      </c>
      <c r="J68" s="68">
        <f t="shared" si="31"/>
        <v>160465651.38</v>
      </c>
      <c r="K68" s="50">
        <f>J68/I68</f>
        <v>0.75374387301230683</v>
      </c>
      <c r="L68" s="30">
        <f t="shared" si="31"/>
        <v>71</v>
      </c>
      <c r="M68" s="30">
        <f t="shared" si="31"/>
        <v>60</v>
      </c>
      <c r="N68" s="50">
        <f>M68/L68</f>
        <v>0.84507042253521125</v>
      </c>
      <c r="O68" s="68">
        <f t="shared" si="31"/>
        <v>35359144.879999995</v>
      </c>
      <c r="P68" s="68">
        <f t="shared" si="31"/>
        <v>35669881.119999997</v>
      </c>
      <c r="Q68" s="50">
        <f>P68/O68</f>
        <v>1.008788002115282</v>
      </c>
      <c r="R68" s="68">
        <f t="shared" si="31"/>
        <v>92071598.519999996</v>
      </c>
      <c r="S68" s="90">
        <f t="shared" si="31"/>
        <v>32302981.889999997</v>
      </c>
      <c r="T68" s="81">
        <f t="shared" si="6"/>
        <v>14259</v>
      </c>
      <c r="U68" s="58">
        <f t="shared" si="7"/>
        <v>248250628.47999999</v>
      </c>
      <c r="V68" s="59">
        <f t="shared" si="8"/>
        <v>11185</v>
      </c>
      <c r="W68" s="58">
        <f t="shared" si="9"/>
        <v>196135532.5</v>
      </c>
    </row>
    <row r="69" spans="1:23" x14ac:dyDescent="0.3">
      <c r="A69" s="20"/>
      <c r="B69" s="4" t="s">
        <v>73</v>
      </c>
      <c r="C69" s="97" t="s">
        <v>32</v>
      </c>
      <c r="D69" s="97"/>
      <c r="E69" s="98"/>
      <c r="F69" s="31">
        <f>F10+F22+F29+F33+F42+F49+F53</f>
        <v>215</v>
      </c>
      <c r="G69" s="31">
        <f t="shared" ref="G69:S69" si="32">G10+G22+G29+G33+G42+G49+G53</f>
        <v>200</v>
      </c>
      <c r="H69" s="51">
        <f t="shared" ref="H69:H72" si="33">G69/F69</f>
        <v>0.93023255813953487</v>
      </c>
      <c r="I69" s="69">
        <f t="shared" si="32"/>
        <v>3403360.94</v>
      </c>
      <c r="J69" s="69">
        <f t="shared" si="32"/>
        <v>2902542.7</v>
      </c>
      <c r="K69" s="51">
        <f t="shared" ref="K69:K72" si="34">J69/I69</f>
        <v>0.85284598112593968</v>
      </c>
      <c r="L69" s="31">
        <f t="shared" si="32"/>
        <v>62</v>
      </c>
      <c r="M69" s="31">
        <f t="shared" si="32"/>
        <v>45</v>
      </c>
      <c r="N69" s="51">
        <f t="shared" ref="N69:N72" si="35">M69/L69</f>
        <v>0.72580645161290325</v>
      </c>
      <c r="O69" s="69">
        <f t="shared" si="32"/>
        <v>24588919.82</v>
      </c>
      <c r="P69" s="69">
        <f t="shared" si="32"/>
        <v>22241151.359999999</v>
      </c>
      <c r="Q69" s="51">
        <f t="shared" ref="Q69:Q72" si="36">P69/O69</f>
        <v>0.90451925187496907</v>
      </c>
      <c r="R69" s="69">
        <f>R10+R22+R29+R33+R42+R49+R53</f>
        <v>2590666.2800000003</v>
      </c>
      <c r="S69" s="87">
        <f t="shared" si="32"/>
        <v>20287636.32</v>
      </c>
      <c r="T69" s="82">
        <f t="shared" si="6"/>
        <v>277</v>
      </c>
      <c r="U69" s="55">
        <f t="shared" si="7"/>
        <v>27992280.760000002</v>
      </c>
      <c r="V69" s="56">
        <f t="shared" si="8"/>
        <v>245</v>
      </c>
      <c r="W69" s="55">
        <f t="shared" si="9"/>
        <v>25143694.059999999</v>
      </c>
    </row>
    <row r="70" spans="1:23" x14ac:dyDescent="0.3">
      <c r="A70" s="20"/>
      <c r="B70" s="4" t="s">
        <v>74</v>
      </c>
      <c r="C70" s="97" t="s">
        <v>35</v>
      </c>
      <c r="D70" s="97"/>
      <c r="E70" s="98"/>
      <c r="F70" s="31">
        <f>F13+F24+F35+F44+F55</f>
        <v>13924</v>
      </c>
      <c r="G70" s="31">
        <f t="shared" ref="G70:R70" si="37">G13+G24+G35+G44+G55</f>
        <v>10891</v>
      </c>
      <c r="H70" s="51">
        <f t="shared" si="33"/>
        <v>0.78217466245331801</v>
      </c>
      <c r="I70" s="69">
        <f t="shared" si="37"/>
        <v>198891986.47</v>
      </c>
      <c r="J70" s="69">
        <f t="shared" si="37"/>
        <v>153980506.63999999</v>
      </c>
      <c r="K70" s="51">
        <f t="shared" si="34"/>
        <v>0.77419160707727019</v>
      </c>
      <c r="L70" s="31">
        <f t="shared" si="37"/>
        <v>0</v>
      </c>
      <c r="M70" s="31">
        <f t="shared" si="37"/>
        <v>4</v>
      </c>
      <c r="N70" s="51">
        <v>0</v>
      </c>
      <c r="O70" s="69">
        <f t="shared" si="37"/>
        <v>0</v>
      </c>
      <c r="P70" s="69">
        <f t="shared" si="37"/>
        <v>729677.3</v>
      </c>
      <c r="Q70" s="51">
        <v>0</v>
      </c>
      <c r="R70" s="69">
        <f t="shared" si="37"/>
        <v>84060809.819999993</v>
      </c>
      <c r="S70" s="87">
        <f>S13+S24+S35+S44+S55</f>
        <v>3810666.0199999996</v>
      </c>
      <c r="T70" s="82">
        <f t="shared" si="6"/>
        <v>13924</v>
      </c>
      <c r="U70" s="55">
        <f t="shared" si="7"/>
        <v>198891986.47</v>
      </c>
      <c r="V70" s="56">
        <f t="shared" si="8"/>
        <v>10895</v>
      </c>
      <c r="W70" s="55">
        <f t="shared" si="9"/>
        <v>154710183.94</v>
      </c>
    </row>
    <row r="71" spans="1:23" ht="15" thickBot="1" x14ac:dyDescent="0.35">
      <c r="A71" s="20"/>
      <c r="B71" s="4"/>
      <c r="C71" s="4" t="s">
        <v>112</v>
      </c>
      <c r="D71" s="121" t="s">
        <v>47</v>
      </c>
      <c r="E71" s="122"/>
      <c r="F71" s="33"/>
      <c r="G71" s="13"/>
      <c r="H71" s="52"/>
      <c r="I71" s="63"/>
      <c r="J71" s="63"/>
      <c r="K71" s="52"/>
      <c r="L71" s="33"/>
      <c r="M71" s="13"/>
      <c r="N71" s="52"/>
      <c r="O71" s="63"/>
      <c r="P71" s="63"/>
      <c r="Q71" s="52"/>
      <c r="R71" s="70">
        <f>R15+R37+R39+R46+R57+R59</f>
        <v>4263400.96</v>
      </c>
      <c r="S71" s="91">
        <v>2568764.9300000002</v>
      </c>
      <c r="T71" s="82">
        <f t="shared" si="6"/>
        <v>0</v>
      </c>
      <c r="U71" s="55">
        <f t="shared" si="7"/>
        <v>0</v>
      </c>
      <c r="V71" s="56">
        <f t="shared" si="8"/>
        <v>0</v>
      </c>
      <c r="W71" s="55">
        <f t="shared" si="9"/>
        <v>0</v>
      </c>
    </row>
    <row r="72" spans="1:23" ht="15" thickBot="1" x14ac:dyDescent="0.35">
      <c r="A72" s="25"/>
      <c r="B72" s="26" t="s">
        <v>113</v>
      </c>
      <c r="C72" s="108" t="s">
        <v>33</v>
      </c>
      <c r="D72" s="108"/>
      <c r="E72" s="109"/>
      <c r="F72" s="36">
        <f>F20+F27+F31+F40+F47+F51+F60+F62</f>
        <v>49</v>
      </c>
      <c r="G72" s="36">
        <f t="shared" ref="G72:P72" si="38">G20+G27+G31+G40+G47+G51+G60+G62</f>
        <v>34</v>
      </c>
      <c r="H72" s="53">
        <f t="shared" si="33"/>
        <v>0.69387755102040816</v>
      </c>
      <c r="I72" s="70">
        <f t="shared" si="38"/>
        <v>10596136.190000001</v>
      </c>
      <c r="J72" s="70">
        <f t="shared" si="38"/>
        <v>3582602.04</v>
      </c>
      <c r="K72" s="53">
        <f t="shared" si="34"/>
        <v>0.33810456715166093</v>
      </c>
      <c r="L72" s="36">
        <f t="shared" si="38"/>
        <v>9</v>
      </c>
      <c r="M72" s="36">
        <f t="shared" si="38"/>
        <v>11</v>
      </c>
      <c r="N72" s="53">
        <f t="shared" si="35"/>
        <v>1.2222222222222223</v>
      </c>
      <c r="O72" s="70">
        <f t="shared" si="38"/>
        <v>10770225.060000001</v>
      </c>
      <c r="P72" s="70">
        <f t="shared" si="38"/>
        <v>12699052.460000001</v>
      </c>
      <c r="Q72" s="53">
        <f t="shared" si="36"/>
        <v>1.1790888666907764</v>
      </c>
      <c r="R72" s="70">
        <f>R20+R27+R40+R47+R51+R60+R62+R31</f>
        <v>5420122.4199999999</v>
      </c>
      <c r="S72" s="92">
        <f>S20+S27+S31+S40+S47+S51+S60+S62</f>
        <v>8204679.5500000007</v>
      </c>
      <c r="T72" s="82">
        <f t="shared" si="6"/>
        <v>58</v>
      </c>
      <c r="U72" s="55">
        <f t="shared" si="7"/>
        <v>21366361.25</v>
      </c>
      <c r="V72" s="56">
        <f t="shared" si="8"/>
        <v>45</v>
      </c>
      <c r="W72" s="55">
        <f t="shared" si="9"/>
        <v>16281654.5</v>
      </c>
    </row>
    <row r="73" spans="1:23" x14ac:dyDescent="0.3">
      <c r="B73" s="1" t="s">
        <v>118</v>
      </c>
    </row>
    <row r="74" spans="1:23" x14ac:dyDescent="0.3">
      <c r="C74" s="14"/>
    </row>
  </sheetData>
  <mergeCells count="82">
    <mergeCell ref="C53:E53"/>
    <mergeCell ref="D54:E54"/>
    <mergeCell ref="A3:A7"/>
    <mergeCell ref="L4:M4"/>
    <mergeCell ref="O4:P4"/>
    <mergeCell ref="L3:Q3"/>
    <mergeCell ref="F4:G4"/>
    <mergeCell ref="F3:K3"/>
    <mergeCell ref="I4:J4"/>
    <mergeCell ref="N4:N6"/>
    <mergeCell ref="O5:O6"/>
    <mergeCell ref="P5:P6"/>
    <mergeCell ref="Q4:Q6"/>
    <mergeCell ref="C13:E13"/>
    <mergeCell ref="D43:E43"/>
    <mergeCell ref="C47:E47"/>
    <mergeCell ref="B48:E48"/>
    <mergeCell ref="D14:E14"/>
    <mergeCell ref="D16:E16"/>
    <mergeCell ref="C44:E44"/>
    <mergeCell ref="D45:E45"/>
    <mergeCell ref="C20:E20"/>
    <mergeCell ref="B21:E21"/>
    <mergeCell ref="C22:E22"/>
    <mergeCell ref="D18:E18"/>
    <mergeCell ref="C42:E42"/>
    <mergeCell ref="C69:E69"/>
    <mergeCell ref="C70:E70"/>
    <mergeCell ref="D71:E71"/>
    <mergeCell ref="D50:E50"/>
    <mergeCell ref="C51:E51"/>
    <mergeCell ref="B52:E52"/>
    <mergeCell ref="C55:E55"/>
    <mergeCell ref="C60:E60"/>
    <mergeCell ref="D65:E65"/>
    <mergeCell ref="B63:E63"/>
    <mergeCell ref="C64:E64"/>
    <mergeCell ref="C67:E67"/>
    <mergeCell ref="D56:E56"/>
    <mergeCell ref="D58:E58"/>
    <mergeCell ref="B61:E61"/>
    <mergeCell ref="C62:E62"/>
    <mergeCell ref="B68:E68"/>
    <mergeCell ref="D23:E23"/>
    <mergeCell ref="B32:E32"/>
    <mergeCell ref="C33:E33"/>
    <mergeCell ref="D34:E34"/>
    <mergeCell ref="C35:E35"/>
    <mergeCell ref="C49:E49"/>
    <mergeCell ref="D36:E36"/>
    <mergeCell ref="C40:E40"/>
    <mergeCell ref="C27:E27"/>
    <mergeCell ref="B28:E28"/>
    <mergeCell ref="C29:E29"/>
    <mergeCell ref="D30:E30"/>
    <mergeCell ref="C31:E31"/>
    <mergeCell ref="D38:E38"/>
    <mergeCell ref="B41:E41"/>
    <mergeCell ref="C72:E72"/>
    <mergeCell ref="R3:S4"/>
    <mergeCell ref="R5:R6"/>
    <mergeCell ref="S5:S6"/>
    <mergeCell ref="F5:F6"/>
    <mergeCell ref="G5:G6"/>
    <mergeCell ref="H4:H6"/>
    <mergeCell ref="I5:I6"/>
    <mergeCell ref="J5:J6"/>
    <mergeCell ref="K4:K6"/>
    <mergeCell ref="L5:L6"/>
    <mergeCell ref="M5:M6"/>
    <mergeCell ref="C10:E10"/>
    <mergeCell ref="D11:E11"/>
    <mergeCell ref="B3:E7"/>
    <mergeCell ref="B8:E8"/>
    <mergeCell ref="T6:W6"/>
    <mergeCell ref="D12:E12"/>
    <mergeCell ref="C24:E24"/>
    <mergeCell ref="D25:E25"/>
    <mergeCell ref="A2:S2"/>
    <mergeCell ref="B9:E9"/>
    <mergeCell ref="T7:U7"/>
    <mergeCell ref="V7:W7"/>
  </mergeCells>
  <pageMargins left="0.11811023622047245" right="0.11811023622047245" top="0.15748031496062992" bottom="0.15748031496062992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ZBIORCZO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Skonieczna</dc:creator>
  <cp:lastModifiedBy>Małgorzata Przybylska</cp:lastModifiedBy>
  <cp:lastPrinted>2022-03-07T10:23:26Z</cp:lastPrinted>
  <dcterms:created xsi:type="dcterms:W3CDTF">2021-01-27T13:09:27Z</dcterms:created>
  <dcterms:modified xsi:type="dcterms:W3CDTF">2022-03-17T14:58:50Z</dcterms:modified>
</cp:coreProperties>
</file>